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ansereaua\AppData\Roaming\OpenText\OTEdit\EC_gcdocs\c98302647\"/>
    </mc:Choice>
  </mc:AlternateContent>
  <xr:revisionPtr revIDLastSave="0" documentId="13_ncr:1_{E4D8B3EF-EBE0-4583-AE99-11DA55A60F60}" xr6:coauthVersionLast="47" xr6:coauthVersionMax="47" xr10:uidLastSave="{00000000-0000-0000-0000-000000000000}"/>
  <bookViews>
    <workbookView xWindow="-108" yWindow="-13068" windowWidth="23256" windowHeight="12576" xr2:uid="{00000000-000D-0000-FFFF-FFFF00000000}"/>
  </bookViews>
  <sheets>
    <sheet name="Viability analysis tool 2024-27" sheetId="8" r:id="rId1"/>
    <sheet name="Glossary of comments" sheetId="6" r:id="rId2"/>
    <sheet name="Community list" sheetId="7"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4" i="8" l="1"/>
  <c r="L59" i="8"/>
  <c r="K59" i="8"/>
  <c r="J59" i="8"/>
  <c r="I59" i="8"/>
  <c r="H59" i="8"/>
  <c r="G59" i="8"/>
  <c r="F59" i="8"/>
  <c r="E59" i="8"/>
  <c r="L57" i="8"/>
  <c r="K57" i="8"/>
  <c r="J57" i="8"/>
  <c r="I57" i="8"/>
  <c r="H57" i="8"/>
  <c r="G57" i="8"/>
  <c r="F57" i="8"/>
  <c r="E57" i="8"/>
  <c r="L55" i="8"/>
  <c r="K55" i="8"/>
  <c r="J55" i="8"/>
  <c r="I55" i="8"/>
  <c r="H55" i="8"/>
  <c r="G55" i="8"/>
  <c r="F55" i="8"/>
  <c r="E55" i="8"/>
  <c r="F15" i="8"/>
  <c r="D95" i="8"/>
  <c r="E44" i="8"/>
  <c r="E36" i="8"/>
  <c r="E28" i="8"/>
  <c r="E38" i="8" s="1"/>
  <c r="E41" i="8" s="1"/>
  <c r="K13" i="8"/>
  <c r="K76" i="8" s="1"/>
  <c r="J13" i="8"/>
  <c r="J76" i="8" s="1"/>
  <c r="I13" i="8"/>
  <c r="I76" i="8" s="1"/>
  <c r="H13" i="8"/>
  <c r="H76" i="8" s="1"/>
  <c r="G13" i="8"/>
  <c r="D13" i="8"/>
  <c r="I85" i="8" l="1"/>
  <c r="I77" i="8"/>
  <c r="E46" i="8"/>
  <c r="E47" i="8"/>
  <c r="E48" i="8" s="1"/>
  <c r="E53" i="8" s="1"/>
  <c r="K77" i="8"/>
  <c r="K85" i="8"/>
  <c r="H85" i="8"/>
  <c r="H77" i="8"/>
  <c r="J77" i="8"/>
  <c r="J85" i="8"/>
  <c r="E13" i="8"/>
  <c r="G76" i="8"/>
  <c r="F13" i="8"/>
  <c r="M59" i="8"/>
  <c r="L13" i="8"/>
  <c r="L76" i="8" s="1"/>
  <c r="H65" i="8" l="1"/>
  <c r="K65" i="8"/>
  <c r="J88" i="8"/>
  <c r="J61" i="8"/>
  <c r="H88" i="8"/>
  <c r="H61" i="8"/>
  <c r="H90" i="8"/>
  <c r="I88" i="8"/>
  <c r="I61" i="8"/>
  <c r="L77" i="8"/>
  <c r="L85" i="8"/>
  <c r="F76" i="8"/>
  <c r="G85" i="8"/>
  <c r="G77" i="8"/>
  <c r="M62" i="8"/>
  <c r="M57" i="8"/>
  <c r="E76" i="8"/>
  <c r="M58" i="8"/>
  <c r="M60" i="8"/>
  <c r="M72" i="8"/>
  <c r="M56" i="8"/>
  <c r="M74" i="8"/>
  <c r="K88" i="8"/>
  <c r="K61" i="8"/>
  <c r="F85" i="8" l="1"/>
  <c r="F77" i="8"/>
  <c r="L61" i="8"/>
  <c r="L65" i="8" s="1"/>
  <c r="L88" i="8"/>
  <c r="J65" i="8"/>
  <c r="K64" i="8"/>
  <c r="K89" i="8"/>
  <c r="G65" i="8"/>
  <c r="G90" i="8" s="1"/>
  <c r="M76" i="8"/>
  <c r="E85" i="8"/>
  <c r="E77" i="8"/>
  <c r="M55" i="8"/>
  <c r="C78" i="8" s="1"/>
  <c r="K90" i="8"/>
  <c r="G88" i="8"/>
  <c r="G61" i="8"/>
  <c r="H89" i="8"/>
  <c r="H64" i="8"/>
  <c r="I65" i="8"/>
  <c r="L89" i="8" l="1"/>
  <c r="L64" i="8"/>
  <c r="L90" i="8"/>
  <c r="H86" i="8"/>
  <c r="H87" i="8"/>
  <c r="M85" i="8"/>
  <c r="G89" i="8"/>
  <c r="G64" i="8"/>
  <c r="K86" i="8"/>
  <c r="K87" i="8"/>
  <c r="J64" i="8"/>
  <c r="J89" i="8"/>
  <c r="J90" i="8"/>
  <c r="F61" i="8"/>
  <c r="F65" i="8" s="1"/>
  <c r="F90" i="8"/>
  <c r="F88" i="8"/>
  <c r="E88" i="8"/>
  <c r="E61" i="8"/>
  <c r="M77" i="8"/>
  <c r="I64" i="8"/>
  <c r="I89" i="8"/>
  <c r="I90" i="8"/>
  <c r="J86" i="8" l="1"/>
  <c r="J87" i="8"/>
  <c r="I86" i="8"/>
  <c r="I87" i="8"/>
  <c r="M88" i="8"/>
  <c r="G86" i="8"/>
  <c r="G87" i="8"/>
  <c r="M61" i="8"/>
  <c r="E65" i="8"/>
  <c r="F89" i="8"/>
  <c r="F64" i="8"/>
  <c r="L86" i="8"/>
  <c r="L87" i="8"/>
  <c r="E64" i="8" l="1"/>
  <c r="E89" i="8"/>
  <c r="M65" i="8"/>
  <c r="E90" i="8"/>
  <c r="F86" i="8"/>
  <c r="F87" i="8"/>
  <c r="M89" i="8" l="1"/>
  <c r="M90" i="8"/>
  <c r="E86" i="8"/>
  <c r="M64" i="8"/>
  <c r="E87" i="8"/>
  <c r="M86" i="8" l="1"/>
  <c r="M87" i="8"/>
  <c r="D175" i="8"/>
  <c r="D163" i="8"/>
  <c r="D151" i="8"/>
  <c r="D139" i="8"/>
  <c r="D127" i="8"/>
  <c r="D174" i="8"/>
  <c r="D162" i="8"/>
  <c r="D150" i="8"/>
  <c r="D138" i="8"/>
  <c r="D126" i="8"/>
  <c r="D161" i="8"/>
  <c r="D137" i="8"/>
  <c r="D170" i="8"/>
  <c r="D134" i="8"/>
  <c r="D169" i="8"/>
  <c r="D133" i="8"/>
  <c r="D168" i="8"/>
  <c r="D172" i="8"/>
  <c r="D160" i="8"/>
  <c r="D148" i="8"/>
  <c r="D136" i="8"/>
  <c r="D171" i="8"/>
  <c r="D159" i="8"/>
  <c r="D147" i="8"/>
  <c r="D135" i="8"/>
  <c r="D157" i="8"/>
  <c r="D144" i="8"/>
  <c r="D167" i="8"/>
  <c r="D155" i="8"/>
  <c r="D143" i="8"/>
  <c r="D131" i="8"/>
  <c r="D166" i="8"/>
  <c r="D154" i="8"/>
  <c r="D142" i="8"/>
  <c r="D130" i="8"/>
  <c r="D173" i="8"/>
  <c r="D149" i="8"/>
  <c r="D146" i="8"/>
  <c r="D145" i="8"/>
  <c r="D132" i="8"/>
  <c r="D165" i="8"/>
  <c r="D153" i="8"/>
  <c r="D141" i="8"/>
  <c r="D129" i="8"/>
  <c r="D164" i="8"/>
  <c r="D152" i="8"/>
  <c r="D140" i="8"/>
  <c r="D128" i="8"/>
  <c r="D158" i="8"/>
  <c r="D15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DANSEREAU ANDRE</author>
  </authors>
  <commentList>
    <comment ref="B5" authorId="0" shapeId="0" xr:uid="{3615B886-B7CC-4B46-8BBB-84B52F1641D9}">
      <text>
        <r>
          <rPr>
            <b/>
            <sz val="9"/>
            <color indexed="10"/>
            <rFont val="Tahoma"/>
            <family val="2"/>
          </rPr>
          <t xml:space="preserve">Manager
</t>
        </r>
        <r>
          <rPr>
            <sz val="9"/>
            <color indexed="10"/>
            <rFont val="Tahoma"/>
            <family val="2"/>
          </rPr>
          <t>Person in charge of completing or having completed the analysis tool.</t>
        </r>
      </text>
    </comment>
    <comment ref="C53" authorId="0" shapeId="0" xr:uid="{C26C924D-E671-4A98-83A7-691869C576EC}">
      <text>
        <r>
          <rPr>
            <b/>
            <sz val="9"/>
            <color indexed="10"/>
            <rFont val="Tahoma"/>
            <family val="2"/>
          </rPr>
          <t xml:space="preserve">Borrowing
</t>
        </r>
        <r>
          <rPr>
            <sz val="9"/>
            <color indexed="10"/>
            <rFont val="Tahoma"/>
            <family val="2"/>
          </rPr>
          <t>In the event that the project does not require borrowing, it is IMPORTANT to continue the exercise and consider all expenses (including replacement reserve) as well as revenues. This is to ensure the long-term viability of the building.</t>
        </r>
      </text>
    </comment>
    <comment ref="C56" authorId="0" shapeId="0" xr:uid="{3EA06DAF-6A46-431B-8CBF-B9D33AD4E2EE}">
      <text>
        <r>
          <rPr>
            <b/>
            <sz val="9"/>
            <color indexed="10"/>
            <rFont val="Tahoma"/>
            <family val="2"/>
          </rPr>
          <t xml:space="preserve">Home insurance
</t>
        </r>
        <r>
          <rPr>
            <sz val="9"/>
            <color indexed="10"/>
            <rFont val="Tahoma"/>
            <family val="2"/>
          </rPr>
          <t>This insurance does not include coverage for the occupant's assets or liability, which would normally be the responsibility of the occupant.</t>
        </r>
      </text>
    </comment>
    <comment ref="C57" authorId="0" shapeId="0" xr:uid="{AC544617-720A-4185-92BB-BF01CD212085}">
      <text>
        <r>
          <rPr>
            <b/>
            <sz val="9"/>
            <color indexed="10"/>
            <rFont val="Tahoma"/>
            <family val="2"/>
          </rPr>
          <t xml:space="preserve">Maintenance/Minor Repairs
</t>
        </r>
        <r>
          <rPr>
            <sz val="9"/>
            <color indexed="10"/>
            <rFont val="Tahoma"/>
            <family val="2"/>
          </rPr>
          <t xml:space="preserve">-Painting.
-Minor plumbing (ex.: leaky faucet, water heater element, etc.).
-Minor electricity (ex.: outlets, switches, etc.)
-Minor repairs (ex.: windows, screen replacement, locks/hinges, etc.)
-Air exchanger maintenance (cleaning, filter replacement, etc.).
-Bulb replacement.
-Labor: if necessary to perform the work mentioned in the examples.
-Other.
</t>
        </r>
        <r>
          <rPr>
            <u/>
            <sz val="9"/>
            <color indexed="10"/>
            <rFont val="Tahoma"/>
            <family val="2"/>
          </rPr>
          <t>Note</t>
        </r>
        <r>
          <rPr>
            <sz val="9"/>
            <color indexed="10"/>
            <rFont val="Tahoma"/>
            <family val="2"/>
          </rPr>
          <t>:
Estimated annual costs range from 0.2 to 0.5% of total building costs.</t>
        </r>
      </text>
    </comment>
    <comment ref="C59" authorId="0" shapeId="0" xr:uid="{BB3F3D96-162B-4292-B77F-9D0D4B3FEA5D}">
      <text>
        <r>
          <rPr>
            <b/>
            <sz val="9"/>
            <color indexed="10"/>
            <rFont val="Tahoma"/>
            <family val="2"/>
          </rPr>
          <t>Replacement reserve (minimum)</t>
        </r>
        <r>
          <rPr>
            <sz val="9"/>
            <color indexed="10"/>
            <rFont val="Tahoma"/>
            <family val="2"/>
          </rPr>
          <t xml:space="preserve">
Based on major repairs (roofing, doors &amp; windows, siding, etc.) during the 0-25 year period whose total cost is estimated at a minimum of 6% but ideally between 12-20% of the housing's value to ensure viability.</t>
        </r>
      </text>
    </comment>
    <comment ref="C60" authorId="0" shapeId="0" xr:uid="{E654A349-FC6E-4AA4-9AFF-98194E746951}">
      <text>
        <r>
          <rPr>
            <b/>
            <sz val="9"/>
            <color indexed="10"/>
            <rFont val="Tahoma"/>
            <family val="2"/>
          </rPr>
          <t xml:space="preserve">Public services
</t>
        </r>
        <r>
          <rPr>
            <sz val="9"/>
            <color indexed="10"/>
            <rFont val="Tahoma"/>
            <family val="2"/>
          </rPr>
          <t xml:space="preserve">-Garbage collection.
-Recycling collection.
-Drinking water &amp; wastewater.
-Snow removal.
-Other services.
</t>
        </r>
        <r>
          <rPr>
            <u/>
            <sz val="9"/>
            <color indexed="10"/>
            <rFont val="Tahoma"/>
            <family val="2"/>
          </rPr>
          <t>Note</t>
        </r>
        <r>
          <rPr>
            <sz val="9"/>
            <color indexed="10"/>
            <rFont val="Tahoma"/>
            <family val="2"/>
          </rPr>
          <t>:
These expenses should not be zero. A minimum community contribution should appear to support these services.</t>
        </r>
      </text>
    </comment>
    <comment ref="C61" authorId="0" shapeId="0" xr:uid="{ACB8A0A0-7E5C-40B0-A429-5B1A8776E317}">
      <text>
        <r>
          <rPr>
            <b/>
            <sz val="9"/>
            <color indexed="10"/>
            <rFont val="Tahoma"/>
            <family val="2"/>
          </rPr>
          <t xml:space="preserve">Administration and management
</t>
        </r>
        <r>
          <rPr>
            <sz val="9"/>
            <color indexed="10"/>
            <rFont val="Tahoma"/>
            <family val="2"/>
          </rPr>
          <t xml:space="preserve">-Human resources involved in the management of the housing.
-Lease management costs.
-Computer system costs for the management of the housing stock (ex.: COGIWEB-SIGLS, others).
Follow-up and collection of rent.
-Management of arrears.
-Maintenance planning and management.
-Other.
</t>
        </r>
        <r>
          <rPr>
            <u/>
            <sz val="9"/>
            <color indexed="10"/>
            <rFont val="Tahoma"/>
            <family val="2"/>
          </rPr>
          <t>Note</t>
        </r>
        <r>
          <rPr>
            <sz val="9"/>
            <color indexed="10"/>
            <rFont val="Tahoma"/>
            <family val="2"/>
          </rPr>
          <t>:
These expenses should not be zero. A minimum community contribution should be shown to support and manage the housing stock.</t>
        </r>
      </text>
    </comment>
    <comment ref="C72" authorId="0" shapeId="0" xr:uid="{E0A31577-F9D8-4168-B168-727B04797935}">
      <text>
        <r>
          <rPr>
            <b/>
            <sz val="9"/>
            <color indexed="10"/>
            <rFont val="Tahoma"/>
            <family val="2"/>
          </rPr>
          <t xml:space="preserve">Rent/Occupant Contribution
</t>
        </r>
        <r>
          <rPr>
            <sz val="9"/>
            <color indexed="10"/>
            <rFont val="Tahoma"/>
            <family val="2"/>
          </rPr>
          <t>The occupant's contribution shall be based on the rate scale established in the housing policy and/or the community's rental regime.</t>
        </r>
      </text>
    </comment>
    <comment ref="C73" authorId="0" shapeId="0" xr:uid="{5FB11D62-7FA0-4EA3-BEAC-B2C9C2EA6B80}">
      <text>
        <r>
          <rPr>
            <b/>
            <sz val="9"/>
            <color indexed="10"/>
            <rFont val="Tahoma"/>
            <family val="2"/>
          </rPr>
          <t xml:space="preserve">Collection Rate Forecast
</t>
        </r>
        <r>
          <rPr>
            <sz val="9"/>
            <color indexed="10"/>
            <rFont val="Tahoma"/>
            <family val="2"/>
          </rPr>
          <t xml:space="preserve">The rent/contribution collection percentage can be established based on benchmarks you have from previous years for the entire housing stock.
</t>
        </r>
        <r>
          <rPr>
            <u/>
            <sz val="9"/>
            <color indexed="10"/>
            <rFont val="Tahoma"/>
            <family val="2"/>
          </rPr>
          <t>This forecast allows you to establish</t>
        </r>
        <r>
          <rPr>
            <sz val="9"/>
            <color indexed="10"/>
            <rFont val="Tahoma"/>
            <family val="2"/>
          </rPr>
          <t>:
1) a rate that reflects reality and anticipates the actual rental revenue that will be collected;
2) a strategy to make up the shortfall if rent collection is not 100% (e.g., by compensating with additional revenue in 5c, if the situation allows).</t>
        </r>
      </text>
    </comment>
    <comment ref="C74" authorId="0" shapeId="0" xr:uid="{B096201F-F3DB-4D8C-89F2-14FC0ABEE663}">
      <text>
        <r>
          <rPr>
            <b/>
            <sz val="9"/>
            <color indexed="10"/>
            <rFont val="Tahoma"/>
            <family val="2"/>
          </rPr>
          <t xml:space="preserve">Other sources of income
</t>
        </r>
        <r>
          <rPr>
            <sz val="9"/>
            <color indexed="10"/>
            <rFont val="Tahoma"/>
            <family val="2"/>
          </rPr>
          <t>In the event that monthly income is to be used to meet the financial need of the project, ensure that this income will be invested in this project and for the duration of the project's funding as indicated in 3c and 3d.</t>
        </r>
      </text>
    </comment>
    <comment ref="H94" authorId="0" shapeId="0" xr:uid="{4830ACF5-FD9C-4E68-95C9-BBC0F7AD2EDD}">
      <text>
        <r>
          <rPr>
            <b/>
            <sz val="9"/>
            <color indexed="81"/>
            <rFont val="Tahoma"/>
            <family val="2"/>
          </rPr>
          <t>For example
Evolution of the consumer price index for rental housing (Source: STATCAN):</t>
        </r>
        <r>
          <rPr>
            <sz val="9"/>
            <color indexed="81"/>
            <rFont val="Tahoma"/>
            <family val="2"/>
          </rPr>
          <t xml:space="preserve">
2023 = 6,6%
2022 = 5,3%
2021 = 2,3%
2020 = 1,0%
2019 = 2,8%
2018 = 0,9%
2017 = 0,7%
2016 = 0,8%
2015 = 0,9%
2014 = 1,0%
2013 = 1,1%
2012 = 1,3%
2011 = 1,2%
10 year average = </t>
        </r>
        <r>
          <rPr>
            <b/>
            <sz val="9"/>
            <color indexed="12"/>
            <rFont val="Tahoma"/>
            <family val="2"/>
          </rPr>
          <t>2,0%
https://www150.statcan.gc.ca/t1/tbl1/en/tv.action?pid=1810000404&amp;pickMembers%5B0%5D=1.11&amp;cubeTimeFrame.startMonth=12&amp;cubeTimeFrame.startYear=2011&amp;referencePeriods=20111201%2C20111201&amp;request_locale=en</t>
        </r>
        <r>
          <rPr>
            <sz val="9"/>
            <color indexed="81"/>
            <rFont val="Tahoma"/>
            <family val="2"/>
          </rPr>
          <t xml:space="preserve">
</t>
        </r>
      </text>
    </comment>
  </commentList>
</comments>
</file>

<file path=xl/sharedStrings.xml><?xml version="1.0" encoding="utf-8"?>
<sst xmlns="http://schemas.openxmlformats.org/spreadsheetml/2006/main" count="268" uniqueCount="227">
  <si>
    <t>1.</t>
  </si>
  <si>
    <t>1a</t>
  </si>
  <si>
    <t>1b</t>
  </si>
  <si>
    <t>1c</t>
  </si>
  <si>
    <t>2a</t>
  </si>
  <si>
    <t>2b</t>
  </si>
  <si>
    <t>2c</t>
  </si>
  <si>
    <t>2.</t>
  </si>
  <si>
    <t>1d</t>
  </si>
  <si>
    <t>3.</t>
  </si>
  <si>
    <t>3a</t>
  </si>
  <si>
    <t>3b</t>
  </si>
  <si>
    <t>3c</t>
  </si>
  <si>
    <t>3d</t>
  </si>
  <si>
    <t>3e</t>
  </si>
  <si>
    <t>3f</t>
  </si>
  <si>
    <t>3g</t>
  </si>
  <si>
    <t>4.</t>
  </si>
  <si>
    <t>4a</t>
  </si>
  <si>
    <t>4b</t>
  </si>
  <si>
    <t>4c</t>
  </si>
  <si>
    <t>4d</t>
  </si>
  <si>
    <t>4e</t>
  </si>
  <si>
    <t>4f</t>
  </si>
  <si>
    <t>5.</t>
  </si>
  <si>
    <t>5a</t>
  </si>
  <si>
    <t>5b</t>
  </si>
  <si>
    <t>2e</t>
  </si>
  <si>
    <t>1e</t>
  </si>
  <si>
    <t>6.</t>
  </si>
  <si>
    <t>1f</t>
  </si>
  <si>
    <t>Notes</t>
  </si>
  <si>
    <t>5c</t>
  </si>
  <si>
    <t>4g</t>
  </si>
  <si>
    <t>Contributions</t>
  </si>
  <si>
    <t>4h</t>
  </si>
  <si>
    <t>Section</t>
  </si>
  <si>
    <t>Triplex</t>
  </si>
  <si>
    <t>5plex</t>
  </si>
  <si>
    <t>6plex</t>
  </si>
  <si>
    <t>2d</t>
  </si>
  <si>
    <t>2f</t>
  </si>
  <si>
    <t>1g</t>
  </si>
  <si>
    <t>4i</t>
  </si>
  <si>
    <t>5d</t>
  </si>
  <si>
    <t>4j</t>
  </si>
  <si>
    <t>Organisation No</t>
  </si>
  <si>
    <t>Organisation</t>
  </si>
  <si>
    <t>50</t>
  </si>
  <si>
    <t>0050 - Nation Huronne Wendat</t>
  </si>
  <si>
    <t>51</t>
  </si>
  <si>
    <t>0051 - Listuguj Mi'gmaq Government</t>
  </si>
  <si>
    <t>0052 - Micmacs of Gesgapegiag</t>
  </si>
  <si>
    <t>53</t>
  </si>
  <si>
    <t>0053 - La Nation Micmac de Gespeg</t>
  </si>
  <si>
    <t>54</t>
  </si>
  <si>
    <t>0054 - Première Nation Wolastoqiyik (Malécite) Wahsipek</t>
  </si>
  <si>
    <t>55</t>
  </si>
  <si>
    <t>0055 - Conseil de la Première Nation Abitibiwinni</t>
  </si>
  <si>
    <t>56</t>
  </si>
  <si>
    <t>0056 - Waswanipi</t>
  </si>
  <si>
    <t>57</t>
  </si>
  <si>
    <t>0057 - Eastmain</t>
  </si>
  <si>
    <t>58</t>
  </si>
  <si>
    <t>0058 - Cree Nation of Chisasibi</t>
  </si>
  <si>
    <t>59</t>
  </si>
  <si>
    <t>0059 - Cree Nation of Nemaska</t>
  </si>
  <si>
    <t>60</t>
  </si>
  <si>
    <t>0060 - Cree Nation of Wemindji</t>
  </si>
  <si>
    <t>61</t>
  </si>
  <si>
    <t>0061 - The Crees of the Waskaganish First Nation</t>
  </si>
  <si>
    <t>62</t>
  </si>
  <si>
    <t>0062 - Communauté anicinape de Kitcisakik</t>
  </si>
  <si>
    <t>63</t>
  </si>
  <si>
    <t>0063 - Nation Anishnabe du Lac Simon</t>
  </si>
  <si>
    <t>64</t>
  </si>
  <si>
    <t>0064 - Timiskaming First Nation</t>
  </si>
  <si>
    <t>65</t>
  </si>
  <si>
    <t>0065 - Kebaowek First Nation</t>
  </si>
  <si>
    <t>67</t>
  </si>
  <si>
    <t>0067 - Long Point First Nation</t>
  </si>
  <si>
    <t>68</t>
  </si>
  <si>
    <t>0068 - Wolf Lake</t>
  </si>
  <si>
    <t>69</t>
  </si>
  <si>
    <t>0069 - Mohawks of Kanesatake</t>
  </si>
  <si>
    <t>70</t>
  </si>
  <si>
    <t>0070 - Mohawks of Kahnawá:ke</t>
  </si>
  <si>
    <t>71</t>
  </si>
  <si>
    <t>0071 - Première Nation des Abénakis de Wôlinak</t>
  </si>
  <si>
    <t>72</t>
  </si>
  <si>
    <t>0072 - Odanak</t>
  </si>
  <si>
    <t>73</t>
  </si>
  <si>
    <t>0073 - Kitigan Zibi Anishinabeg</t>
  </si>
  <si>
    <t>0074 - Algonquins of Barriere Lake</t>
  </si>
  <si>
    <t>75</t>
  </si>
  <si>
    <t>0075 - Cree Nation of Mistissini</t>
  </si>
  <si>
    <t>76</t>
  </si>
  <si>
    <t>0076 - Première Nation des Pekuakamiulnuatsh</t>
  </si>
  <si>
    <t>77</t>
  </si>
  <si>
    <t>0077 - Conseil des Atikamekw de Wemotaci</t>
  </si>
  <si>
    <t>78</t>
  </si>
  <si>
    <t>0078 - Les Atikamekw de Manawan</t>
  </si>
  <si>
    <t>79</t>
  </si>
  <si>
    <t>0079 - Atikamekw d'Opitciwan</t>
  </si>
  <si>
    <t>80</t>
  </si>
  <si>
    <t>0080 - Innu Takuaikan Uashat Mak Mani-Utenam</t>
  </si>
  <si>
    <t>81</t>
  </si>
  <si>
    <t>0081 - Naskapi Nation of Kawawachikamach</t>
  </si>
  <si>
    <t>82</t>
  </si>
  <si>
    <t>0082 - Les Innus de Ekuanitshit</t>
  </si>
  <si>
    <t>83</t>
  </si>
  <si>
    <t>0083 - Première Nation des Innus de Nutashkuan</t>
  </si>
  <si>
    <t>84</t>
  </si>
  <si>
    <t>0084 - Montagnais de Unamen Shipu</t>
  </si>
  <si>
    <t>85</t>
  </si>
  <si>
    <t>0085 - Bande des Innus de Pessamit</t>
  </si>
  <si>
    <t>86</t>
  </si>
  <si>
    <t>0086 - Innue Essipit</t>
  </si>
  <si>
    <t>87</t>
  </si>
  <si>
    <t>0087 - La Nation Innu Matimekush-Lac John</t>
  </si>
  <si>
    <t>88</t>
  </si>
  <si>
    <t>0088 - Montagnais de Pakua Shipi</t>
  </si>
  <si>
    <t>89</t>
  </si>
  <si>
    <t>0089 - Oujé-Bougoumou Cree Nation</t>
  </si>
  <si>
    <t>95</t>
  </si>
  <si>
    <t>0095 - Première nation de Whapmagoostui</t>
  </si>
  <si>
    <t>Comments in the tool</t>
  </si>
  <si>
    <t>Home insurance</t>
  </si>
  <si>
    <t>Maintenance/Minor Repairs       [between 0.2 and 0.5%]</t>
  </si>
  <si>
    <t>Public services offered by the community</t>
  </si>
  <si>
    <t>Forecasted collection rate (%)</t>
  </si>
  <si>
    <t>Other sources of income (provide details in box below)</t>
  </si>
  <si>
    <r>
      <rPr>
        <b/>
        <sz val="12"/>
        <color theme="1"/>
        <rFont val="Calibri"/>
        <family val="2"/>
        <scheme val="minor"/>
      </rPr>
      <t>Other sources of income</t>
    </r>
    <r>
      <rPr>
        <sz val="12"/>
        <color theme="1"/>
        <rFont val="Calibri"/>
        <family val="2"/>
        <scheme val="minor"/>
      </rPr>
      <t xml:space="preserve">
In the event that monthly income is to be used to meet the financial need of the project, ensure that this income will be invested in this project and for the duration of the project's funding as indicated in 3c and 3d.</t>
    </r>
  </si>
  <si>
    <t>Capital and interest for the building (Debt Service)</t>
  </si>
  <si>
    <t>Monthly rent/contribution of the occupant
(Ref. Housing Policy).</t>
  </si>
  <si>
    <r>
      <rPr>
        <b/>
        <sz val="12"/>
        <color theme="1"/>
        <rFont val="Calibri"/>
        <family val="2"/>
        <scheme val="minor"/>
      </rPr>
      <t>Rent/Occupant Contribution</t>
    </r>
    <r>
      <rPr>
        <sz val="12"/>
        <color theme="1"/>
        <rFont val="Calibri"/>
        <family val="2"/>
        <scheme val="minor"/>
      </rPr>
      <t xml:space="preserve">
The occupant's contribution shall be based on the rate scale established in the housing policy and/or the community's rental regime.</t>
    </r>
  </si>
  <si>
    <t>Last update</t>
  </si>
  <si>
    <t>Project title</t>
  </si>
  <si>
    <t>APPROACH</t>
  </si>
  <si>
    <t>-To start the tool, you must first answer question "1a" by selecting the building choice for your project.
-Then, please fill in the following blank boxes.
-You can use the "Notes" sections for your justifications, references or any other relevant information supporting your data and calculations.</t>
  </si>
  <si>
    <t>PART 1 - Construction Project Details "Costs and Financing"</t>
  </si>
  <si>
    <r>
      <t>Choice of building type [</t>
    </r>
    <r>
      <rPr>
        <sz val="12"/>
        <color rgb="FF0000CC"/>
        <rFont val="Calibri"/>
        <family val="2"/>
        <scheme val="minor"/>
      </rPr>
      <t>put a "1" in the appropriate box</t>
    </r>
    <r>
      <rPr>
        <sz val="12"/>
        <color theme="1"/>
        <rFont val="Calibri"/>
        <family val="2"/>
        <scheme val="minor"/>
      </rPr>
      <t>]</t>
    </r>
  </si>
  <si>
    <t>Tiny house</t>
  </si>
  <si>
    <t>fourplex</t>
  </si>
  <si>
    <t>Construction cost of the building according to the plans
(estimated class D minimum)</t>
  </si>
  <si>
    <t>Cost for installation of individual water and/or wastewater systems - Units not connected to public systems (if applicable)</t>
  </si>
  <si>
    <t>Cost of updating or producing construction drawings and specifications.
(in accordance with the National Building Code)</t>
  </si>
  <si>
    <t>Cost of the survey</t>
  </si>
  <si>
    <t>Project funding requirements</t>
  </si>
  <si>
    <t>Financial assistance (ISC/CHMC/other contributions)</t>
  </si>
  <si>
    <t>First Nation down payment - Base Budget</t>
  </si>
  <si>
    <t>First Nation down payment - own revenu</t>
  </si>
  <si>
    <r>
      <t xml:space="preserve">Other costs </t>
    </r>
    <r>
      <rPr>
        <sz val="10"/>
        <color theme="1"/>
        <rFont val="Calibri"/>
        <family val="2"/>
        <scheme val="minor"/>
      </rPr>
      <t>(provide details in the box below)</t>
    </r>
  </si>
  <si>
    <r>
      <t>Other contributions</t>
    </r>
    <r>
      <rPr>
        <sz val="10"/>
        <color theme="1"/>
        <rFont val="Calibri"/>
        <family val="2"/>
        <scheme val="minor"/>
      </rPr>
      <t xml:space="preserve"> (provide details in box below)</t>
    </r>
  </si>
  <si>
    <t>Total financing requirement [= 1g minus 2e]</t>
  </si>
  <si>
    <t>Loan repayment terms</t>
  </si>
  <si>
    <t>Loan amount</t>
  </si>
  <si>
    <t>Annual interest rate</t>
  </si>
  <si>
    <t>Loan duration (in years)</t>
  </si>
  <si>
    <t>Loan duration (in months)</t>
  </si>
  <si>
    <t>Loan payment</t>
  </si>
  <si>
    <t>Monthly interest rate</t>
  </si>
  <si>
    <t>Monthly payment</t>
  </si>
  <si>
    <t>Total annual payment</t>
  </si>
  <si>
    <t>PART 2 - Budget Forecast: Project Viability Analysis</t>
  </si>
  <si>
    <t>Operating Expenses - Planned [by year]</t>
  </si>
  <si>
    <t>Capital and interest per unit / building</t>
  </si>
  <si>
    <t>Heating/electricity (if applicable)</t>
  </si>
  <si>
    <t>Administration and management [2 to 7% of total revenue in 5d]</t>
  </si>
  <si>
    <t xml:space="preserve">s-total per month </t>
  </si>
  <si>
    <t xml:space="preserve">s-total for the year </t>
  </si>
  <si>
    <t>unit 1</t>
  </si>
  <si>
    <t>unit 2</t>
  </si>
  <si>
    <t>unit 3</t>
  </si>
  <si>
    <t>unit 4</t>
  </si>
  <si>
    <t>unit 5</t>
  </si>
  <si>
    <t>unit 6</t>
  </si>
  <si>
    <t>Building</t>
  </si>
  <si>
    <t>Incomes</t>
  </si>
  <si>
    <r>
      <t xml:space="preserve">Other sources of income </t>
    </r>
    <r>
      <rPr>
        <sz val="10"/>
        <color theme="1"/>
        <rFont val="Calibri"/>
        <family val="2"/>
        <scheme val="minor"/>
      </rPr>
      <t>(provide details in box below)</t>
    </r>
  </si>
  <si>
    <r>
      <t xml:space="preserve">Other expenses </t>
    </r>
    <r>
      <rPr>
        <sz val="10"/>
        <color theme="1"/>
        <rFont val="Calibri"/>
        <family val="2"/>
        <scheme val="minor"/>
      </rPr>
      <t>(provide details in the box below)</t>
    </r>
  </si>
  <si>
    <t>PART 3 - Project Viability Analysis Summary</t>
  </si>
  <si>
    <t>Summary</t>
  </si>
  <si>
    <t>- Expenses</t>
  </si>
  <si>
    <t>Monthly balance</t>
  </si>
  <si>
    <t>Annual balance</t>
  </si>
  <si>
    <t>OVERVIEW OF THE FINANCIAL IMPACT OF A DEFICIT</t>
  </si>
  <si>
    <t>REMINDER Loan duration (3c) =</t>
  </si>
  <si>
    <t>years</t>
  </si>
  <si>
    <t>AUTOMATED CALCULATION AREA</t>
  </si>
  <si>
    <r>
      <rPr>
        <b/>
        <sz val="12"/>
        <color theme="1"/>
        <rFont val="Calibri"/>
        <family val="2"/>
        <scheme val="minor"/>
      </rPr>
      <t>Public services</t>
    </r>
    <r>
      <rPr>
        <sz val="12"/>
        <color theme="1"/>
        <rFont val="Calibri"/>
        <family val="2"/>
        <scheme val="minor"/>
      </rPr>
      <t xml:space="preserve">
-Garbage collection.
-Recycling collection.
-Drinking water &amp; wastewater.
-Snow removal.
-Other services.
</t>
    </r>
    <r>
      <rPr>
        <u/>
        <sz val="12"/>
        <color theme="1"/>
        <rFont val="Calibri"/>
        <family val="2"/>
        <scheme val="minor"/>
      </rPr>
      <t>Note</t>
    </r>
    <r>
      <rPr>
        <sz val="12"/>
        <color theme="1"/>
        <rFont val="Calibri"/>
        <family val="2"/>
        <scheme val="minor"/>
      </rPr>
      <t>:
These expenses should not be zero. A minimum community contribution should appear to support these services.</t>
    </r>
  </si>
  <si>
    <r>
      <rPr>
        <b/>
        <sz val="12"/>
        <color theme="1"/>
        <rFont val="Calibri"/>
        <family val="2"/>
        <scheme val="minor"/>
      </rPr>
      <t>Administration and management</t>
    </r>
    <r>
      <rPr>
        <sz val="12"/>
        <color theme="1"/>
        <rFont val="Calibri"/>
        <family val="2"/>
        <scheme val="minor"/>
      </rPr>
      <t xml:space="preserve">
-Human resources involved in the management of the housing.
-Lease management costs.
-Computer system costs for the management of the housing stock (ex.: COGIWEB-SIGLS, others).
Follow-up and collection of rent.
-Management of arrears.
-Maintenance planning and management.
-Other.
</t>
    </r>
    <r>
      <rPr>
        <u/>
        <sz val="12"/>
        <color theme="1"/>
        <rFont val="Calibri"/>
        <family val="2"/>
        <scheme val="minor"/>
      </rPr>
      <t>Note</t>
    </r>
    <r>
      <rPr>
        <sz val="12"/>
        <color theme="1"/>
        <rFont val="Calibri"/>
        <family val="2"/>
        <scheme val="minor"/>
      </rPr>
      <t>:
These expenses should not be zero. A minimum community contribution should be shown to support and manage the housing stock.</t>
    </r>
  </si>
  <si>
    <r>
      <rPr>
        <b/>
        <sz val="12"/>
        <color theme="1"/>
        <rFont val="Calibri"/>
        <family val="2"/>
        <scheme val="minor"/>
      </rPr>
      <t>Maintenance/Minor Repairs</t>
    </r>
    <r>
      <rPr>
        <sz val="12"/>
        <color theme="1"/>
        <rFont val="Calibri"/>
        <family val="2"/>
        <scheme val="minor"/>
      </rPr>
      <t xml:space="preserve">
-Painting.
-Minor plumbing (ex.: leaky faucet, water heater element, etc.).
-Minor electricity (ex.: outlets, switches, etc.)
-Minor repairs (ex.: windows, screen replacement, locks/hinges, etc.)
-Air exchanger maintenance (cleaning, filter replacement, etc.).
-Bulb replacement.
-Labor: if necessary to perform the work mentioned in the examples.
-Other.
</t>
    </r>
    <r>
      <rPr>
        <u/>
        <sz val="12"/>
        <color theme="1"/>
        <rFont val="Calibri"/>
        <family val="2"/>
        <scheme val="minor"/>
      </rPr>
      <t>Note</t>
    </r>
    <r>
      <rPr>
        <sz val="12"/>
        <color theme="1"/>
        <rFont val="Calibri"/>
        <family val="2"/>
        <scheme val="minor"/>
      </rPr>
      <t>:
Estimated annual costs range from 0.2 to 0.5% of total building costs.</t>
    </r>
  </si>
  <si>
    <r>
      <rPr>
        <b/>
        <sz val="12"/>
        <color theme="1"/>
        <rFont val="Calibri"/>
        <family val="2"/>
        <scheme val="minor"/>
      </rPr>
      <t>Collection Rate Forecast</t>
    </r>
    <r>
      <rPr>
        <sz val="12"/>
        <color theme="1"/>
        <rFont val="Calibri"/>
        <family val="2"/>
        <scheme val="minor"/>
      </rPr>
      <t xml:space="preserve">
The rent/contribution collection percentage can be established based on benchmarks you have from previous years for the entire housing stock.
</t>
    </r>
    <r>
      <rPr>
        <u/>
        <sz val="12"/>
        <color theme="1"/>
        <rFont val="Calibri"/>
        <family val="2"/>
        <scheme val="minor"/>
      </rPr>
      <t xml:space="preserve">
This forecast allows you to establish</t>
    </r>
    <r>
      <rPr>
        <sz val="12"/>
        <color theme="1"/>
        <rFont val="Calibri"/>
        <family val="2"/>
        <scheme val="minor"/>
      </rPr>
      <t>:
1) a rate that reflects reality and anticipates the actual rental revenue that will be collected;
2) a strategy to make up the shortfall if rent collection is not 100% (e.g., by compensating with additional revenue in 5c, if the situation allows).</t>
    </r>
  </si>
  <si>
    <t>Year(s) of deficit</t>
  </si>
  <si>
    <t>Evolution of the deficit
(if applicable)</t>
  </si>
  <si>
    <t>*The estimate can take into account:
-annual indexing (to be determined);
However, the estimate does not take into account:
-the fees and costs associated with borrowing (interest) to make up this deficit.</t>
  </si>
  <si>
    <r>
      <rPr>
        <b/>
        <i/>
        <sz val="16"/>
        <color theme="1"/>
        <rFont val="Calibri"/>
        <family val="2"/>
        <scheme val="minor"/>
      </rPr>
      <t>Indexation rate</t>
    </r>
    <r>
      <rPr>
        <i/>
        <sz val="16"/>
        <color theme="1"/>
        <rFont val="Calibri"/>
        <family val="2"/>
        <scheme val="minor"/>
      </rPr>
      <t xml:space="preserve">
</t>
    </r>
    <r>
      <rPr>
        <b/>
        <i/>
        <sz val="12"/>
        <color theme="1"/>
        <rFont val="Calibri"/>
        <family val="2"/>
        <scheme val="minor"/>
      </rPr>
      <t>[</t>
    </r>
    <r>
      <rPr>
        <b/>
        <i/>
        <sz val="12"/>
        <color rgb="FF0000CC"/>
        <rFont val="Calibri"/>
        <family val="2"/>
        <scheme val="minor"/>
      </rPr>
      <t>Specify a rate if applicable</t>
    </r>
    <r>
      <rPr>
        <b/>
        <i/>
        <sz val="12"/>
        <color theme="1"/>
        <rFont val="Calibri"/>
        <family val="2"/>
        <scheme val="minor"/>
      </rPr>
      <t>]</t>
    </r>
  </si>
  <si>
    <r>
      <rPr>
        <b/>
        <sz val="12"/>
        <color theme="1"/>
        <rFont val="Calibri"/>
        <family val="2"/>
        <scheme val="minor"/>
      </rPr>
      <t>Borrowing</t>
    </r>
    <r>
      <rPr>
        <sz val="12"/>
        <color theme="1"/>
        <rFont val="Calibri"/>
        <family val="2"/>
        <scheme val="minor"/>
      </rPr>
      <t xml:space="preserve">
In the event that the project does not require borrowing, it is IMPORTANT to continue the exercise and consider all expenses (including replacement reserve) as well as revenues. This is to ensure the long-term viability of the building.</t>
    </r>
  </si>
  <si>
    <r>
      <t xml:space="preserve">Estimated* deficit over a period of
</t>
    </r>
    <r>
      <rPr>
        <b/>
        <i/>
        <sz val="12"/>
        <color theme="1"/>
        <rFont val="Calibri"/>
        <family val="2"/>
        <scheme val="minor"/>
      </rPr>
      <t>[</t>
    </r>
    <r>
      <rPr>
        <b/>
        <i/>
        <sz val="12"/>
        <color rgb="FF0000CC"/>
        <rFont val="Calibri"/>
        <family val="2"/>
        <scheme val="minor"/>
      </rPr>
      <t xml:space="preserve">the number of years must be equal to or greater than the term of the loan </t>
    </r>
    <r>
      <rPr>
        <b/>
        <i/>
        <u/>
        <sz val="12"/>
        <color rgb="FF0000CC"/>
        <rFont val="Calibri"/>
        <family val="2"/>
        <scheme val="minor"/>
      </rPr>
      <t>AND</t>
    </r>
    <r>
      <rPr>
        <b/>
        <i/>
        <sz val="12"/>
        <color rgb="FF0000CC"/>
        <rFont val="Calibri"/>
        <family val="2"/>
        <scheme val="minor"/>
      </rPr>
      <t xml:space="preserve"> maximum 50 years</t>
    </r>
    <r>
      <rPr>
        <b/>
        <i/>
        <sz val="12"/>
        <rFont val="Calibri"/>
        <family val="2"/>
        <scheme val="minor"/>
      </rPr>
      <t>]</t>
    </r>
    <r>
      <rPr>
        <b/>
        <i/>
        <sz val="18"/>
        <color theme="1"/>
        <rFont val="Calibri"/>
        <family val="2"/>
        <scheme val="minor"/>
      </rPr>
      <t xml:space="preserve"> </t>
    </r>
  </si>
  <si>
    <t>Administration and management</t>
  </si>
  <si>
    <r>
      <rPr>
        <b/>
        <sz val="12"/>
        <color theme="1"/>
        <rFont val="Calibri"/>
        <family val="2"/>
        <scheme val="minor"/>
      </rPr>
      <t>Home insurance</t>
    </r>
    <r>
      <rPr>
        <sz val="12"/>
        <color theme="1"/>
        <rFont val="Calibri"/>
        <family val="2"/>
        <scheme val="minor"/>
      </rPr>
      <t xml:space="preserve">
This insurance does not include coverage for the occupant's assets or liability, which would normally be the responsibility of the occupant.</t>
    </r>
  </si>
  <si>
    <t>Indexation rate</t>
  </si>
  <si>
    <t>Other</t>
  </si>
  <si>
    <t>Semi-detached house/Duplex</t>
  </si>
  <si>
    <t>Other (specify):</t>
  </si>
  <si>
    <t>Name of the project manager</t>
  </si>
  <si>
    <t>Email address</t>
  </si>
  <si>
    <t>Phone</t>
  </si>
  <si>
    <r>
      <t xml:space="preserve">Applicant name
</t>
    </r>
    <r>
      <rPr>
        <b/>
        <sz val="12"/>
        <rFont val="Calibri"/>
        <family val="2"/>
        <scheme val="minor"/>
      </rPr>
      <t>[</t>
    </r>
    <r>
      <rPr>
        <b/>
        <sz val="12"/>
        <color rgb="FF0000CC"/>
        <rFont val="Calibri"/>
        <family val="2"/>
        <scheme val="minor"/>
      </rPr>
      <t>Click in the box and select the name in the list</t>
    </r>
    <r>
      <rPr>
        <b/>
        <sz val="12"/>
        <rFont val="Calibri"/>
        <family val="2"/>
        <scheme val="minor"/>
      </rPr>
      <t>]</t>
    </r>
  </si>
  <si>
    <t>Maintenance/Minor Repairs [between 0.2 and 0.5% of 1b]</t>
  </si>
  <si>
    <t>7plex</t>
  </si>
  <si>
    <t>8plex</t>
  </si>
  <si>
    <r>
      <t>[xx</t>
    </r>
    <r>
      <rPr>
        <sz val="18"/>
        <color rgb="FF0000CC"/>
        <rFont val="Calibri"/>
        <family val="2"/>
        <scheme val="minor"/>
      </rPr>
      <t>,</t>
    </r>
    <r>
      <rPr>
        <sz val="12"/>
        <color theme="1"/>
        <rFont val="Calibri"/>
        <family val="2"/>
        <scheme val="minor"/>
      </rPr>
      <t>xx]</t>
    </r>
  </si>
  <si>
    <t>s-total mensuel</t>
  </si>
  <si>
    <t>s-total annuel</t>
  </si>
  <si>
    <t>Project Financial Viability Analysis Tool 
Densified Rental Housing Construction (Version 2. 2024-2027)</t>
  </si>
  <si>
    <r>
      <rPr>
        <b/>
        <sz val="12"/>
        <rFont val="Calibri"/>
        <family val="2"/>
        <scheme val="minor"/>
      </rPr>
      <t>IMPORTANT</t>
    </r>
    <r>
      <rPr>
        <sz val="12"/>
        <rFont val="Calibri"/>
        <family val="2"/>
        <scheme val="minor"/>
      </rPr>
      <t xml:space="preserve">
The purpose of this tool is to allow you to easily and quickly evaluate the financial viability of a densified housing project. It does not replace a complete and more detailed evaluation of the short, medium and long term viability of the project, but it will give you a general idea of whether the project is viable (profitable) or not.
It will allow you to adjust your strategies so that the project can be carried out while remaining within the community's financial capacity to manage its housing stock. The tool has three parts:
   1) The first part is used to </t>
    </r>
    <r>
      <rPr>
        <b/>
        <sz val="12"/>
        <rFont val="Calibri"/>
        <family val="2"/>
        <scheme val="minor"/>
      </rPr>
      <t>determine the total cost of the project and to identify funding sources</t>
    </r>
    <r>
      <rPr>
        <sz val="12"/>
        <rFont val="Calibri"/>
        <family val="2"/>
        <scheme val="minor"/>
      </rPr>
      <t xml:space="preserve">.
   2) The second part consists of </t>
    </r>
    <r>
      <rPr>
        <b/>
        <sz val="12"/>
        <rFont val="Calibri"/>
        <family val="2"/>
        <scheme val="minor"/>
      </rPr>
      <t>estimating the revenues and operating expenses required to ensure the sustainability of the building over time</t>
    </r>
    <r>
      <rPr>
        <sz val="12"/>
        <rFont val="Calibri"/>
        <family val="2"/>
        <scheme val="minor"/>
      </rPr>
      <t xml:space="preserve">.
   3) Finally, the third and last part allows to </t>
    </r>
    <r>
      <rPr>
        <b/>
        <sz val="12"/>
        <rFont val="Calibri"/>
        <family val="2"/>
        <scheme val="minor"/>
      </rPr>
      <t>conclude on the viability (profitability) of the project</t>
    </r>
    <r>
      <rPr>
        <sz val="12"/>
        <rFont val="Calibri"/>
        <family val="2"/>
        <scheme val="minor"/>
      </rPr>
      <t xml:space="preserve">. In other words, to determine if the revenues will be sufficient to cover the expenses
       and repay the loan (if applicable).
</t>
    </r>
    <r>
      <rPr>
        <b/>
        <sz val="12"/>
        <rFont val="Calibri"/>
        <family val="2"/>
        <scheme val="minor"/>
      </rPr>
      <t>NOTE</t>
    </r>
    <r>
      <rPr>
        <sz val="12"/>
        <rFont val="Calibri"/>
        <family val="2"/>
        <scheme val="minor"/>
      </rPr>
      <t xml:space="preserve"> that the tool was developed for a building with a maximum of 8 housing units (e.g., a 8plex).</t>
    </r>
  </si>
  <si>
    <t>Project Cost</t>
  </si>
  <si>
    <t>Total Contributions</t>
  </si>
  <si>
    <t>Replacement Reserve
[minimum 6%, ideally between 12 and 20% of 1b]</t>
  </si>
  <si>
    <t>unit 7</t>
  </si>
  <si>
    <t>unit 8</t>
  </si>
  <si>
    <t>Total Cost</t>
  </si>
  <si>
    <t>Replacement reserve 
[minimum 6% ideally between 12 and 20% of 1b]</t>
  </si>
  <si>
    <r>
      <rPr>
        <b/>
        <sz val="12"/>
        <color theme="1"/>
        <rFont val="Calibri"/>
        <family val="2"/>
        <scheme val="minor"/>
      </rPr>
      <t>Replacement reserve (minimum)</t>
    </r>
    <r>
      <rPr>
        <sz val="12"/>
        <color theme="1"/>
        <rFont val="Calibri"/>
        <family val="2"/>
        <scheme val="minor"/>
      </rPr>
      <t xml:space="preserve">
Based on major repairs (roofing, doors &amp; windows, siding, etc.) during the 0-25 year period whose total cost is estimated at a minimum of 6% but ideally between 12-20% of the housing's value to ensure viability.
</t>
    </r>
  </si>
  <si>
    <r>
      <rPr>
        <b/>
        <sz val="11"/>
        <color theme="1"/>
        <rFont val="Calibri"/>
        <family val="2"/>
        <scheme val="minor"/>
      </rPr>
      <t>Evolution of the consumer price index for rental housing (Source: STATCAN):</t>
    </r>
    <r>
      <rPr>
        <sz val="11"/>
        <color theme="1"/>
        <rFont val="Calibri"/>
        <family val="2"/>
        <scheme val="minor"/>
      </rPr>
      <t xml:space="preserve">
2023 = 6,6%
2022 = 5,3%
2021 = 2,3%
2020 = 1,0%
2019 = 2,8%
2018 = 0,9%
2017 = 0,7%
2016 = 0,8%
2015 = 0,9%
2014 = 1,0%
2013 = 1,1%
2012 = 1,3%
2011 = 1,2%
13 year average = 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</si>
</sst>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_ ;_ * \(#,##0.00\)_ ;_ * &quot;-&quot;??_)_ ;_ @_ "/>
    <numFmt numFmtId="164" formatCode="#,##0\ &quot;$&quot;"/>
    <numFmt numFmtId="165" formatCode="0.0%"/>
  </numFmts>
  <fonts count="57" x14ac:knownFonts="1">
    <font>
      <sz val="11"/>
      <color theme="1"/>
      <name val="Calibri"/>
      <family val="2"/>
      <scheme val="minor"/>
    </font>
    <font>
      <sz val="11"/>
      <color theme="1"/>
      <name val="Calibri"/>
      <family val="2"/>
      <scheme val="minor"/>
    </font>
    <font>
      <sz val="9"/>
      <color theme="1"/>
      <name val="Segoe UI Semilight"/>
      <family val="2"/>
    </font>
    <font>
      <sz val="12"/>
      <color theme="1"/>
      <name val="Calibri"/>
      <family val="2"/>
      <scheme val="minor"/>
    </font>
    <font>
      <b/>
      <sz val="12"/>
      <color theme="1"/>
      <name val="Calibri"/>
      <family val="2"/>
      <scheme val="minor"/>
    </font>
    <font>
      <b/>
      <i/>
      <sz val="12"/>
      <color theme="1"/>
      <name val="Calibri"/>
      <family val="2"/>
      <scheme val="minor"/>
    </font>
    <font>
      <sz val="12"/>
      <name val="Calibri"/>
      <family val="2"/>
      <scheme val="minor"/>
    </font>
    <font>
      <sz val="16"/>
      <color theme="1"/>
      <name val="Calibri"/>
      <family val="2"/>
      <scheme val="minor"/>
    </font>
    <font>
      <i/>
      <sz val="14"/>
      <color theme="1"/>
      <name val="Calibri"/>
      <family val="2"/>
      <scheme val="minor"/>
    </font>
    <font>
      <i/>
      <sz val="14"/>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1"/>
      <name val="Calibri"/>
      <family val="2"/>
      <scheme val="minor"/>
    </font>
    <font>
      <b/>
      <sz val="9"/>
      <name val="Calibri"/>
      <family val="2"/>
      <scheme val="minor"/>
    </font>
    <font>
      <sz val="5"/>
      <name val="Calibri"/>
      <family val="2"/>
      <scheme val="minor"/>
    </font>
    <font>
      <i/>
      <sz val="10"/>
      <name val="Calibri"/>
      <family val="2"/>
      <scheme val="minor"/>
    </font>
    <font>
      <sz val="5"/>
      <color theme="1"/>
      <name val="Calibri"/>
      <family val="2"/>
      <scheme val="minor"/>
    </font>
    <font>
      <b/>
      <i/>
      <sz val="14"/>
      <color theme="1"/>
      <name val="Calibri"/>
      <family val="2"/>
      <scheme val="minor"/>
    </font>
    <font>
      <i/>
      <sz val="18"/>
      <color theme="1"/>
      <name val="Calibri"/>
      <family val="2"/>
      <scheme val="minor"/>
    </font>
    <font>
      <b/>
      <i/>
      <sz val="18"/>
      <color theme="1"/>
      <name val="Calibri"/>
      <family val="2"/>
      <scheme val="minor"/>
    </font>
    <font>
      <b/>
      <sz val="20"/>
      <color rgb="FFFF0000"/>
      <name val="Calibri"/>
      <family val="2"/>
      <scheme val="minor"/>
    </font>
    <font>
      <b/>
      <sz val="16"/>
      <color theme="0"/>
      <name val="Calibri"/>
      <family val="2"/>
      <scheme val="minor"/>
    </font>
    <font>
      <b/>
      <sz val="14"/>
      <name val="Calibri"/>
      <family val="2"/>
      <scheme val="minor"/>
    </font>
    <font>
      <b/>
      <sz val="11"/>
      <color rgb="FF0000CC"/>
      <name val="Calibri"/>
      <family val="2"/>
      <scheme val="minor"/>
    </font>
    <font>
      <b/>
      <sz val="10"/>
      <color rgb="FF0000CC"/>
      <name val="Calibri"/>
      <family val="2"/>
      <scheme val="minor"/>
    </font>
    <font>
      <b/>
      <sz val="9"/>
      <color indexed="10"/>
      <name val="Tahoma"/>
      <family val="2"/>
    </font>
    <font>
      <sz val="9"/>
      <color indexed="10"/>
      <name val="Tahoma"/>
      <family val="2"/>
    </font>
    <font>
      <b/>
      <sz val="14"/>
      <color theme="1"/>
      <name val="Calibri"/>
      <family val="2"/>
      <scheme val="minor"/>
    </font>
    <font>
      <b/>
      <sz val="16"/>
      <color theme="1"/>
      <name val="Calibri"/>
      <family val="2"/>
      <scheme val="minor"/>
    </font>
    <font>
      <sz val="14"/>
      <color theme="1"/>
      <name val="Calibri"/>
      <family val="2"/>
      <scheme val="minor"/>
    </font>
    <font>
      <i/>
      <sz val="12"/>
      <color theme="1"/>
      <name val="Calibri"/>
      <family val="2"/>
      <scheme val="minor"/>
    </font>
    <font>
      <b/>
      <i/>
      <sz val="16"/>
      <color theme="1"/>
      <name val="Calibri"/>
      <family val="2"/>
      <scheme val="minor"/>
    </font>
    <font>
      <i/>
      <sz val="16"/>
      <color theme="1"/>
      <name val="Calibri"/>
      <family val="2"/>
      <scheme val="minor"/>
    </font>
    <font>
      <b/>
      <i/>
      <sz val="22"/>
      <color rgb="FFFF0000"/>
      <name val="Calibri"/>
      <family val="2"/>
      <scheme val="minor"/>
    </font>
    <font>
      <b/>
      <sz val="14"/>
      <color rgb="FFFF0000"/>
      <name val="Calibri"/>
      <family val="2"/>
      <scheme val="minor"/>
    </font>
    <font>
      <sz val="9"/>
      <color theme="1"/>
      <name val="Calibri"/>
      <family val="2"/>
      <scheme val="minor"/>
    </font>
    <font>
      <b/>
      <i/>
      <sz val="12"/>
      <color rgb="FF0000CC"/>
      <name val="Calibri"/>
      <family val="2"/>
      <scheme val="minor"/>
    </font>
    <font>
      <b/>
      <i/>
      <sz val="20"/>
      <color rgb="FFFF0000"/>
      <name val="Calibri"/>
      <family val="2"/>
      <scheme val="minor"/>
    </font>
    <font>
      <b/>
      <sz val="18"/>
      <color theme="0"/>
      <name val="Calibri"/>
      <family val="2"/>
      <scheme val="minor"/>
    </font>
    <font>
      <sz val="11"/>
      <name val="Calibri"/>
      <family val="2"/>
    </font>
    <font>
      <sz val="14"/>
      <name val="Calibri"/>
      <family val="2"/>
    </font>
    <font>
      <sz val="16"/>
      <name val="Calibri"/>
      <family val="2"/>
    </font>
    <font>
      <b/>
      <sz val="12"/>
      <name val="Calibri"/>
      <family val="2"/>
      <scheme val="minor"/>
    </font>
    <font>
      <sz val="12"/>
      <color rgb="FF0000CC"/>
      <name val="Calibri"/>
      <family val="2"/>
      <scheme val="minor"/>
    </font>
    <font>
      <u/>
      <sz val="9"/>
      <color indexed="10"/>
      <name val="Tahoma"/>
      <family val="2"/>
    </font>
    <font>
      <u/>
      <sz val="12"/>
      <color theme="1"/>
      <name val="Calibri"/>
      <family val="2"/>
      <scheme val="minor"/>
    </font>
    <font>
      <b/>
      <sz val="12"/>
      <color rgb="FF0000CC"/>
      <name val="Calibri"/>
      <family val="2"/>
      <scheme val="minor"/>
    </font>
    <font>
      <b/>
      <i/>
      <sz val="12"/>
      <name val="Calibri"/>
      <family val="2"/>
      <scheme val="minor"/>
    </font>
    <font>
      <b/>
      <sz val="11"/>
      <color theme="1"/>
      <name val="Calibri"/>
      <family val="2"/>
      <scheme val="minor"/>
    </font>
    <font>
      <b/>
      <i/>
      <u/>
      <sz val="12"/>
      <color rgb="FF0000CC"/>
      <name val="Calibri"/>
      <family val="2"/>
      <scheme val="minor"/>
    </font>
    <font>
      <sz val="9"/>
      <color indexed="81"/>
      <name val="Tahoma"/>
      <family val="2"/>
    </font>
    <font>
      <b/>
      <sz val="9"/>
      <color indexed="81"/>
      <name val="Tahoma"/>
      <family val="2"/>
    </font>
    <font>
      <b/>
      <sz val="9"/>
      <color indexed="12"/>
      <name val="Tahoma"/>
      <family val="2"/>
    </font>
    <font>
      <sz val="18"/>
      <color rgb="FF0000CC"/>
      <name val="Calibri"/>
      <family val="2"/>
      <scheme val="minor"/>
    </font>
    <font>
      <sz val="8"/>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27">
    <border>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41" fillId="0" borderId="0"/>
  </cellStyleXfs>
  <cellXfs count="181">
    <xf numFmtId="0" fontId="0" fillId="0" borderId="0" xfId="0"/>
    <xf numFmtId="10" fontId="3" fillId="0" borderId="3" xfId="1" applyNumberFormat="1" applyFont="1" applyFill="1" applyBorder="1" applyAlignment="1" applyProtection="1">
      <alignment vertical="center"/>
      <protection locked="0"/>
    </xf>
    <xf numFmtId="165" fontId="3" fillId="0" borderId="3" xfId="0" applyNumberFormat="1" applyFont="1" applyBorder="1" applyAlignment="1" applyProtection="1">
      <alignment horizontal="center" vertical="center" wrapText="1"/>
      <protection locked="0"/>
    </xf>
    <xf numFmtId="10" fontId="6" fillId="6" borderId="3" xfId="1" applyNumberFormat="1" applyFont="1" applyFill="1" applyBorder="1" applyAlignment="1" applyProtection="1">
      <alignment horizontal="right" vertical="center"/>
    </xf>
    <xf numFmtId="9" fontId="3" fillId="0" borderId="3" xfId="0" applyNumberFormat="1" applyFont="1" applyBorder="1" applyAlignment="1" applyProtection="1">
      <alignment horizontal="center" vertical="center" wrapText="1"/>
      <protection locked="0"/>
    </xf>
    <xf numFmtId="0" fontId="14" fillId="0" borderId="0" xfId="0" applyFont="1" applyFill="1" applyBorder="1" applyAlignment="1" applyProtection="1">
      <alignment horizontal="right" vertic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right" vertical="center"/>
    </xf>
    <xf numFmtId="0" fontId="11" fillId="0" borderId="0" xfId="0" applyFont="1" applyFill="1" applyBorder="1" applyAlignment="1" applyProtection="1">
      <alignment horizontal="center" vertical="center"/>
    </xf>
    <xf numFmtId="0" fontId="3" fillId="0" borderId="13" xfId="0" quotePrefix="1" applyFont="1" applyBorder="1" applyAlignment="1" applyProtection="1">
      <alignment horizontal="right" vertical="center"/>
    </xf>
    <xf numFmtId="0" fontId="4" fillId="0" borderId="14" xfId="0" applyFont="1" applyBorder="1" applyAlignment="1" applyProtection="1">
      <alignment horizontal="right" vertical="center" wrapText="1"/>
    </xf>
    <xf numFmtId="0" fontId="11" fillId="0" borderId="3" xfId="0" applyFont="1" applyBorder="1" applyAlignment="1" applyProtection="1">
      <alignment horizontal="left" vertical="top" wrapText="1"/>
      <protection locked="0"/>
    </xf>
    <xf numFmtId="0" fontId="0" fillId="0" borderId="0" xfId="0" applyAlignment="1">
      <alignment wrapText="1"/>
    </xf>
    <xf numFmtId="0" fontId="29" fillId="8" borderId="3" xfId="0" applyFont="1" applyFill="1" applyBorder="1" applyAlignment="1">
      <alignment horizontal="center" vertical="center" wrapText="1"/>
    </xf>
    <xf numFmtId="0" fontId="21" fillId="0" borderId="0" xfId="0" applyFont="1" applyBorder="1" applyAlignment="1" applyProtection="1">
      <alignment horizontal="right" vertical="center" wrapText="1"/>
    </xf>
    <xf numFmtId="0" fontId="3" fillId="0" borderId="0" xfId="0" applyFont="1" applyBorder="1" applyAlignment="1" applyProtection="1">
      <alignment horizontal="left" vertical="center" wrapText="1"/>
    </xf>
    <xf numFmtId="0" fontId="3" fillId="0" borderId="0" xfId="0" applyFont="1" applyAlignment="1" applyProtection="1">
      <alignment vertical="center"/>
    </xf>
    <xf numFmtId="9" fontId="3" fillId="0" borderId="3" xfId="1" applyFont="1" applyBorder="1" applyAlignment="1" applyProtection="1">
      <alignment horizontal="center" vertical="center" wrapText="1"/>
      <protection locked="0"/>
    </xf>
    <xf numFmtId="0" fontId="37" fillId="0" borderId="0" xfId="0" applyFont="1" applyAlignment="1" applyProtection="1">
      <alignment horizontal="left" vertical="center" wrapText="1"/>
    </xf>
    <xf numFmtId="14" fontId="37" fillId="0" borderId="0" xfId="0" applyNumberFormat="1" applyFont="1" applyAlignment="1" applyProtection="1">
      <alignment horizontal="left" vertical="center" wrapText="1"/>
    </xf>
    <xf numFmtId="0" fontId="41" fillId="0" borderId="0" xfId="4" applyNumberFormat="1" applyFont="1"/>
    <xf numFmtId="0" fontId="42" fillId="0" borderId="0" xfId="4" applyNumberFormat="1" applyFont="1" applyAlignment="1">
      <alignment horizontal="left" vertical="top"/>
    </xf>
    <xf numFmtId="0" fontId="42" fillId="0" borderId="0" xfId="4" applyNumberFormat="1" applyFont="1"/>
    <xf numFmtId="0" fontId="43" fillId="0" borderId="0" xfId="4" applyNumberFormat="1" applyFont="1" applyAlignment="1">
      <alignment horizontal="center" vertical="top"/>
    </xf>
    <xf numFmtId="0" fontId="43" fillId="0" borderId="0" xfId="4" applyNumberFormat="1" applyFont="1" applyAlignment="1">
      <alignment horizontal="center"/>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43" fillId="8" borderId="0" xfId="4" applyNumberFormat="1" applyFont="1" applyFill="1" applyAlignment="1">
      <alignment horizontal="center" vertical="center"/>
    </xf>
    <xf numFmtId="0" fontId="42" fillId="8" borderId="0" xfId="4" applyNumberFormat="1" applyFont="1" applyFill="1" applyAlignment="1">
      <alignment horizontal="center" vertical="center"/>
    </xf>
    <xf numFmtId="0" fontId="21" fillId="0" borderId="22" xfId="0" applyFont="1" applyBorder="1" applyAlignment="1" applyProtection="1">
      <alignment horizontal="center" vertical="center" wrapText="1"/>
      <protection locked="0"/>
    </xf>
    <xf numFmtId="0" fontId="37" fillId="7" borderId="3" xfId="0" applyFont="1" applyFill="1" applyBorder="1" applyAlignment="1" applyProtection="1">
      <alignment horizontal="right" wrapText="1"/>
    </xf>
    <xf numFmtId="0" fontId="37" fillId="7" borderId="3" xfId="0" applyFont="1" applyFill="1" applyBorder="1" applyAlignment="1" applyProtection="1">
      <alignment horizontal="right" vertical="center" wrapText="1"/>
    </xf>
    <xf numFmtId="0" fontId="4" fillId="8" borderId="3" xfId="0" applyFont="1" applyFill="1" applyBorder="1" applyAlignment="1" applyProtection="1">
      <alignment horizontal="center" vertical="center" wrapText="1"/>
    </xf>
    <xf numFmtId="0" fontId="4" fillId="0" borderId="3" xfId="0" applyFont="1" applyBorder="1" applyAlignment="1">
      <alignment horizontal="left" vertical="top" wrapText="1"/>
    </xf>
    <xf numFmtId="165" fontId="34" fillId="0" borderId="22" xfId="1" applyNumberFormat="1" applyFont="1" applyFill="1" applyBorder="1" applyAlignment="1" applyProtection="1">
      <alignment horizontal="center" vertical="center"/>
      <protection locked="0"/>
    </xf>
    <xf numFmtId="0" fontId="4" fillId="0" borderId="3" xfId="0" applyFont="1" applyBorder="1" applyAlignment="1" applyProtection="1">
      <alignment horizontal="left" vertical="top" wrapText="1"/>
    </xf>
    <xf numFmtId="0" fontId="0" fillId="0" borderId="3" xfId="0" applyBorder="1" applyAlignment="1">
      <alignment horizontal="left" vertical="top" wrapText="1"/>
    </xf>
    <xf numFmtId="0" fontId="7" fillId="0" borderId="0" xfId="0" applyFont="1"/>
    <xf numFmtId="0" fontId="3" fillId="0" borderId="0" xfId="0" applyFont="1"/>
    <xf numFmtId="0" fontId="4" fillId="2" borderId="0" xfId="0" applyFont="1" applyFill="1" applyAlignment="1">
      <alignment horizontal="center" vertical="center"/>
    </xf>
    <xf numFmtId="0" fontId="3" fillId="8" borderId="0" xfId="0" applyFont="1" applyFill="1"/>
    <xf numFmtId="0" fontId="3" fillId="0" borderId="0" xfId="0" applyFont="1" applyAlignment="1">
      <alignment vertical="center"/>
    </xf>
    <xf numFmtId="0" fontId="18" fillId="0" borderId="0" xfId="0" applyFont="1" applyAlignment="1">
      <alignment horizontal="right"/>
    </xf>
    <xf numFmtId="0" fontId="16" fillId="0" borderId="0" xfId="0" applyFont="1"/>
    <xf numFmtId="0" fontId="16" fillId="0" borderId="0" xfId="0" applyFont="1" applyAlignment="1">
      <alignment horizontal="right"/>
    </xf>
    <xf numFmtId="0" fontId="18" fillId="0" borderId="0" xfId="0" applyFont="1"/>
    <xf numFmtId="0" fontId="10" fillId="0" borderId="0" xfId="0" applyFont="1" applyAlignment="1">
      <alignment horizontal="center" vertical="center"/>
    </xf>
    <xf numFmtId="0" fontId="14" fillId="0" borderId="0" xfId="0" applyFont="1" applyAlignment="1">
      <alignment horizontal="right" vertical="center"/>
    </xf>
    <xf numFmtId="0" fontId="25" fillId="0" borderId="3" xfId="0" applyFont="1" applyBorder="1" applyAlignment="1" applyProtection="1">
      <alignment horizontal="center" vertical="center" wrapText="1"/>
      <protection locked="0"/>
    </xf>
    <xf numFmtId="0" fontId="16" fillId="0" borderId="0" xfId="0" applyFont="1" applyAlignment="1">
      <alignment horizontal="left"/>
    </xf>
    <xf numFmtId="0" fontId="15" fillId="0" borderId="0" xfId="0" applyFont="1" applyAlignment="1">
      <alignment horizontal="right" vertical="center"/>
    </xf>
    <xf numFmtId="0" fontId="6" fillId="0" borderId="0" xfId="0" applyFont="1" applyAlignment="1">
      <alignment horizontal="left" vertical="center"/>
    </xf>
    <xf numFmtId="0" fontId="14"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26" fillId="0" borderId="3" xfId="0" applyFont="1" applyBorder="1" applyAlignment="1" applyProtection="1">
      <alignment horizontal="center" vertical="center" wrapText="1"/>
      <protection locked="0"/>
    </xf>
    <xf numFmtId="0" fontId="17" fillId="0" borderId="0" xfId="0" applyFont="1" applyAlignment="1">
      <alignment horizontal="left" vertical="center"/>
    </xf>
    <xf numFmtId="0" fontId="13" fillId="0" borderId="0" xfId="0" applyFont="1" applyAlignment="1">
      <alignment horizontal="center" vertical="center"/>
    </xf>
    <xf numFmtId="0" fontId="3" fillId="8" borderId="0" xfId="0" applyFont="1" applyFill="1" applyAlignment="1">
      <alignment horizontal="center" vertical="center"/>
    </xf>
    <xf numFmtId="3" fontId="3" fillId="0" borderId="3" xfId="0" applyNumberFormat="1" applyFont="1" applyBorder="1" applyAlignment="1" applyProtection="1">
      <alignment vertical="center"/>
      <protection locked="0"/>
    </xf>
    <xf numFmtId="0" fontId="3" fillId="0" borderId="0" xfId="0" applyFont="1" applyAlignment="1">
      <alignment horizontal="center" vertical="center"/>
    </xf>
    <xf numFmtId="3" fontId="8" fillId="7" borderId="3" xfId="0"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top" wrapText="1"/>
    </xf>
    <xf numFmtId="3" fontId="3" fillId="6" borderId="3" xfId="0" applyNumberFormat="1" applyFont="1" applyFill="1" applyBorder="1" applyAlignment="1">
      <alignment vertical="center"/>
    </xf>
    <xf numFmtId="0" fontId="5" fillId="0" borderId="0" xfId="0" applyFont="1" applyAlignment="1">
      <alignment horizontal="right" vertical="center" wrapText="1"/>
    </xf>
    <xf numFmtId="0" fontId="4" fillId="0" borderId="0" xfId="0" applyFont="1" applyAlignment="1">
      <alignment horizontal="right" vertical="center"/>
    </xf>
    <xf numFmtId="3" fontId="3" fillId="0" borderId="0" xfId="0" applyNumberFormat="1" applyFont="1" applyAlignment="1">
      <alignment vertical="center"/>
    </xf>
    <xf numFmtId="0" fontId="3" fillId="0" borderId="0" xfId="0" applyFont="1" applyAlignment="1">
      <alignment horizontal="right" vertical="center"/>
    </xf>
    <xf numFmtId="0" fontId="3" fillId="0" borderId="0" xfId="0" quotePrefix="1" applyFont="1" applyAlignment="1">
      <alignment horizontal="center" vertical="center"/>
    </xf>
    <xf numFmtId="3" fontId="9" fillId="6" borderId="3" xfId="0" applyNumberFormat="1" applyFont="1" applyFill="1" applyBorder="1" applyAlignment="1">
      <alignment horizontal="right" vertical="center"/>
    </xf>
    <xf numFmtId="3" fontId="8" fillId="0" borderId="0" xfId="0" applyNumberFormat="1" applyFont="1" applyAlignment="1">
      <alignment vertical="center"/>
    </xf>
    <xf numFmtId="0" fontId="3" fillId="0" borderId="0" xfId="0" applyFont="1" applyAlignment="1">
      <alignment horizontal="center" vertical="center" wrapText="1"/>
    </xf>
    <xf numFmtId="3" fontId="3" fillId="7" borderId="3" xfId="0" applyNumberFormat="1" applyFont="1" applyFill="1" applyBorder="1" applyAlignment="1">
      <alignment horizontal="right" vertical="center" wrapText="1"/>
    </xf>
    <xf numFmtId="3" fontId="3" fillId="0" borderId="0" xfId="0" applyNumberFormat="1" applyFont="1" applyAlignment="1">
      <alignment horizontal="center" vertical="center" wrapText="1"/>
    </xf>
    <xf numFmtId="3" fontId="3" fillId="6" borderId="1" xfId="0" applyNumberFormat="1" applyFont="1" applyFill="1" applyBorder="1" applyAlignment="1">
      <alignment horizontal="right" vertical="center" wrapText="1"/>
    </xf>
    <xf numFmtId="3" fontId="3" fillId="6" borderId="26" xfId="0" applyNumberFormat="1" applyFont="1" applyFill="1" applyBorder="1" applyAlignment="1">
      <alignment vertical="center"/>
    </xf>
    <xf numFmtId="3" fontId="3" fillId="0" borderId="1" xfId="0" applyNumberFormat="1" applyFont="1" applyBorder="1" applyAlignment="1" applyProtection="1">
      <alignment horizontal="right" vertical="center"/>
      <protection locked="0"/>
    </xf>
    <xf numFmtId="3" fontId="3" fillId="0" borderId="25" xfId="0" applyNumberFormat="1" applyFont="1" applyBorder="1" applyAlignment="1" applyProtection="1">
      <alignment horizontal="right" vertical="center"/>
      <protection locked="0"/>
    </xf>
    <xf numFmtId="3" fontId="3" fillId="6" borderId="1" xfId="0" applyNumberFormat="1" applyFont="1" applyFill="1" applyBorder="1" applyAlignment="1">
      <alignment horizontal="right" vertical="center"/>
    </xf>
    <xf numFmtId="3" fontId="3" fillId="6" borderId="25" xfId="0" applyNumberFormat="1" applyFont="1" applyFill="1" applyBorder="1" applyAlignment="1">
      <alignment horizontal="right" vertical="center"/>
    </xf>
    <xf numFmtId="165" fontId="3" fillId="0" borderId="0" xfId="0" applyNumberFormat="1" applyFont="1" applyAlignment="1">
      <alignment horizontal="center" vertical="center" wrapText="1"/>
    </xf>
    <xf numFmtId="3" fontId="8" fillId="6" borderId="1" xfId="0" applyNumberFormat="1" applyFont="1" applyFill="1" applyBorder="1" applyAlignment="1">
      <alignment horizontal="right" vertical="center"/>
    </xf>
    <xf numFmtId="3" fontId="8" fillId="6" borderId="25" xfId="0" applyNumberFormat="1" applyFont="1" applyFill="1" applyBorder="1" applyAlignment="1">
      <alignment horizontal="right" vertical="center"/>
    </xf>
    <xf numFmtId="3" fontId="19" fillId="7" borderId="26" xfId="0" applyNumberFormat="1" applyFont="1" applyFill="1" applyBorder="1"/>
    <xf numFmtId="0" fontId="20" fillId="0" borderId="0" xfId="0" applyFont="1" applyAlignment="1">
      <alignment horizontal="left" wrapText="1"/>
    </xf>
    <xf numFmtId="0" fontId="4" fillId="0" borderId="0" xfId="0" applyFont="1" applyAlignment="1">
      <alignment horizontal="right" vertical="top" wrapText="1"/>
    </xf>
    <xf numFmtId="3" fontId="8" fillId="0" borderId="0" xfId="0" applyNumberFormat="1" applyFont="1" applyAlignment="1">
      <alignment horizontal="right" vertical="center"/>
    </xf>
    <xf numFmtId="3" fontId="19" fillId="0" borderId="0" xfId="0" applyNumberFormat="1" applyFont="1"/>
    <xf numFmtId="9" fontId="3" fillId="0" borderId="1" xfId="1" applyFont="1" applyFill="1" applyBorder="1" applyAlignment="1" applyProtection="1">
      <alignment horizontal="right" vertical="center"/>
      <protection locked="0"/>
    </xf>
    <xf numFmtId="9" fontId="3" fillId="0" borderId="25" xfId="1" applyFont="1" applyFill="1" applyBorder="1" applyAlignment="1" applyProtection="1">
      <alignment horizontal="right" vertical="center"/>
      <protection locked="0"/>
    </xf>
    <xf numFmtId="3" fontId="3" fillId="6" borderId="26" xfId="0" applyNumberFormat="1" applyFont="1" applyFill="1" applyBorder="1"/>
    <xf numFmtId="38" fontId="8" fillId="6" borderId="3" xfId="0" applyNumberFormat="1" applyFont="1" applyFill="1" applyBorder="1" applyAlignment="1">
      <alignment vertical="center"/>
    </xf>
    <xf numFmtId="38" fontId="19" fillId="6" borderId="3" xfId="0" applyNumberFormat="1" applyFont="1" applyFill="1" applyBorder="1" applyAlignment="1">
      <alignment vertical="center"/>
    </xf>
    <xf numFmtId="38" fontId="8" fillId="6" borderId="11" xfId="0" applyNumberFormat="1" applyFont="1" applyFill="1" applyBorder="1" applyAlignment="1">
      <alignment vertical="center"/>
    </xf>
    <xf numFmtId="38" fontId="19" fillId="6" borderId="11" xfId="0" applyNumberFormat="1" applyFont="1" applyFill="1" applyBorder="1" applyAlignment="1">
      <alignment vertical="center"/>
    </xf>
    <xf numFmtId="0" fontId="4" fillId="0" borderId="0" xfId="0" applyFont="1" applyAlignment="1">
      <alignment vertical="center" wrapText="1"/>
    </xf>
    <xf numFmtId="38" fontId="19" fillId="6" borderId="14" xfId="0" applyNumberFormat="1" applyFont="1" applyFill="1" applyBorder="1" applyAlignment="1">
      <alignment vertical="center"/>
    </xf>
    <xf numFmtId="164" fontId="21" fillId="4" borderId="14" xfId="0" applyNumberFormat="1" applyFont="1" applyFill="1" applyBorder="1" applyAlignment="1">
      <alignment vertical="center"/>
    </xf>
    <xf numFmtId="0" fontId="4" fillId="0" borderId="0" xfId="0" applyFont="1"/>
    <xf numFmtId="0" fontId="4" fillId="0" borderId="0" xfId="0" applyFont="1" applyAlignment="1">
      <alignment horizontal="right" vertical="center" wrapText="1"/>
    </xf>
    <xf numFmtId="38" fontId="8" fillId="7" borderId="12" xfId="0" applyNumberFormat="1" applyFont="1" applyFill="1" applyBorder="1" applyAlignment="1">
      <alignment vertical="center"/>
    </xf>
    <xf numFmtId="38" fontId="19" fillId="7" borderId="12" xfId="0" applyNumberFormat="1" applyFont="1" applyFill="1" applyBorder="1" applyAlignment="1">
      <alignment vertical="center"/>
    </xf>
    <xf numFmtId="38" fontId="8" fillId="7" borderId="11" xfId="0" applyNumberFormat="1" applyFont="1" applyFill="1" applyBorder="1" applyAlignment="1">
      <alignment vertical="center"/>
    </xf>
    <xf numFmtId="38" fontId="19" fillId="7" borderId="11" xfId="0" applyNumberFormat="1" applyFont="1" applyFill="1" applyBorder="1" applyAlignment="1">
      <alignment vertical="center"/>
    </xf>
    <xf numFmtId="0" fontId="4" fillId="0" borderId="0" xfId="0" applyFont="1" applyAlignment="1">
      <alignment vertical="center"/>
    </xf>
    <xf numFmtId="38" fontId="19" fillId="7" borderId="14" xfId="0" applyNumberFormat="1" applyFont="1" applyFill="1" applyBorder="1" applyAlignment="1">
      <alignment vertical="center"/>
    </xf>
    <xf numFmtId="164" fontId="4" fillId="0" borderId="0" xfId="0" applyNumberFormat="1" applyFont="1"/>
    <xf numFmtId="0" fontId="36" fillId="0" borderId="0" xfId="0" applyFont="1" applyAlignment="1">
      <alignment horizontal="left"/>
    </xf>
    <xf numFmtId="0" fontId="33" fillId="0" borderId="0" xfId="0" applyFont="1" applyAlignment="1">
      <alignment horizontal="center" vertical="center"/>
    </xf>
    <xf numFmtId="0" fontId="21" fillId="0" borderId="0" xfId="0" applyFont="1" applyAlignment="1">
      <alignment vertical="center" wrapText="1"/>
    </xf>
    <xf numFmtId="3" fontId="33" fillId="0" borderId="0" xfId="0" applyNumberFormat="1" applyFont="1" applyAlignment="1">
      <alignment horizontal="right" vertical="center"/>
    </xf>
    <xf numFmtId="3" fontId="33" fillId="0" borderId="0" xfId="0" applyNumberFormat="1" applyFont="1" applyAlignment="1">
      <alignment horizontal="center" vertical="center"/>
    </xf>
    <xf numFmtId="0" fontId="33" fillId="0" borderId="0" xfId="0" applyFont="1"/>
    <xf numFmtId="3" fontId="3" fillId="6" borderId="12" xfId="0" applyNumberFormat="1" applyFont="1" applyFill="1" applyBorder="1" applyAlignment="1">
      <alignment horizontal="center" vertical="center"/>
    </xf>
    <xf numFmtId="3" fontId="32" fillId="0" borderId="0" xfId="0" applyNumberFormat="1" applyFont="1" applyAlignment="1">
      <alignment horizontal="right" vertical="center"/>
    </xf>
    <xf numFmtId="3" fontId="32" fillId="0" borderId="0" xfId="0" applyNumberFormat="1" applyFont="1"/>
    <xf numFmtId="10" fontId="7" fillId="0" borderId="0" xfId="3" applyNumberFormat="1" applyFont="1" applyProtection="1"/>
    <xf numFmtId="0" fontId="32" fillId="0" borderId="0" xfId="0" applyFont="1" applyAlignment="1">
      <alignment horizontal="left" wrapText="1"/>
    </xf>
    <xf numFmtId="0" fontId="3" fillId="0" borderId="0" xfId="0" applyFont="1" applyAlignment="1">
      <alignment horizontal="right" vertical="top" wrapText="1"/>
    </xf>
    <xf numFmtId="10" fontId="3" fillId="0" borderId="0" xfId="0" applyNumberFormat="1" applyFont="1"/>
    <xf numFmtId="0" fontId="29" fillId="0" borderId="0" xfId="0" applyFont="1" applyAlignment="1">
      <alignment horizontal="center" vertical="center"/>
    </xf>
    <xf numFmtId="0" fontId="19" fillId="0" borderId="0" xfId="0" applyFont="1" applyAlignment="1">
      <alignment horizontal="center" vertical="center" wrapText="1"/>
    </xf>
    <xf numFmtId="3" fontId="19" fillId="0" borderId="0" xfId="0" applyNumberFormat="1" applyFont="1" applyAlignment="1">
      <alignment horizontal="center" vertical="center"/>
    </xf>
    <xf numFmtId="0" fontId="31" fillId="0" borderId="0" xfId="0" applyFont="1" applyAlignment="1">
      <alignment horizontal="center" vertical="center"/>
    </xf>
    <xf numFmtId="0" fontId="19" fillId="0" borderId="0" xfId="0" applyFont="1" applyAlignment="1">
      <alignment horizontal="right" vertical="center" wrapText="1"/>
    </xf>
    <xf numFmtId="3" fontId="8" fillId="0" borderId="0" xfId="0" applyNumberFormat="1" applyFont="1" applyAlignment="1">
      <alignment horizontal="center" vertical="center"/>
    </xf>
    <xf numFmtId="0" fontId="3" fillId="0" borderId="0" xfId="0" quotePrefix="1" applyFont="1" applyAlignment="1">
      <alignment horizontal="left" vertical="top"/>
    </xf>
    <xf numFmtId="0" fontId="3" fillId="0" borderId="0" xfId="0" quotePrefix="1" applyFont="1"/>
    <xf numFmtId="0" fontId="37" fillId="7" borderId="3" xfId="0" applyFont="1" applyFill="1" applyBorder="1" applyAlignment="1">
      <alignment horizontal="right" vertical="center" wrapText="1"/>
    </xf>
    <xf numFmtId="0" fontId="37" fillId="0" borderId="0" xfId="0" applyFont="1" applyAlignment="1">
      <alignment horizontal="center" vertical="center" wrapText="1"/>
    </xf>
    <xf numFmtId="3" fontId="37" fillId="7" borderId="3" xfId="0" quotePrefix="1" applyNumberFormat="1" applyFont="1" applyFill="1" applyBorder="1" applyAlignment="1">
      <alignment horizontal="right" vertical="center" wrapText="1"/>
    </xf>
    <xf numFmtId="3" fontId="3" fillId="0" borderId="0" xfId="0" quotePrefix="1" applyNumberFormat="1" applyFont="1" applyAlignment="1">
      <alignment horizontal="right" vertical="center"/>
    </xf>
    <xf numFmtId="0" fontId="37" fillId="0" borderId="0" xfId="0" applyFont="1" applyAlignment="1">
      <alignment horizontal="right" vertical="center" wrapText="1"/>
    </xf>
    <xf numFmtId="14" fontId="37" fillId="0" borderId="0" xfId="0" applyNumberFormat="1" applyFont="1" applyAlignment="1">
      <alignment horizontal="left" vertical="center" wrapText="1"/>
    </xf>
    <xf numFmtId="0" fontId="3" fillId="0" borderId="0" xfId="0" applyFont="1" applyFill="1" applyAlignment="1">
      <alignment horizontal="left" vertical="center" wrapText="1"/>
    </xf>
    <xf numFmtId="0" fontId="3" fillId="7" borderId="20" xfId="0" applyFont="1" applyFill="1" applyBorder="1" applyAlignment="1" applyProtection="1">
      <alignment horizontal="center" vertical="center" textRotation="90"/>
    </xf>
    <xf numFmtId="0" fontId="3" fillId="7" borderId="21" xfId="0" applyFont="1" applyFill="1" applyBorder="1" applyAlignment="1" applyProtection="1">
      <alignment horizontal="center" vertical="center" textRotation="90"/>
    </xf>
    <xf numFmtId="0" fontId="3" fillId="7" borderId="12" xfId="0" applyFont="1" applyFill="1" applyBorder="1" applyAlignment="1" applyProtection="1">
      <alignment horizontal="center" vertical="center" textRotation="90"/>
    </xf>
    <xf numFmtId="0" fontId="23" fillId="10" borderId="7" xfId="0" applyFont="1" applyFill="1" applyBorder="1" applyAlignment="1">
      <alignment horizontal="center" vertical="center"/>
    </xf>
    <xf numFmtId="0" fontId="23" fillId="10" borderId="0" xfId="0" applyFont="1" applyFill="1" applyAlignment="1">
      <alignment horizontal="center" vertical="center"/>
    </xf>
    <xf numFmtId="3" fontId="35" fillId="4" borderId="18" xfId="0" applyNumberFormat="1" applyFont="1" applyFill="1" applyBorder="1" applyAlignment="1">
      <alignment horizontal="center" vertical="center" wrapText="1"/>
    </xf>
    <xf numFmtId="3" fontId="35" fillId="4" borderId="19" xfId="0" applyNumberFormat="1" applyFont="1" applyFill="1" applyBorder="1" applyAlignment="1">
      <alignment horizontal="center" vertical="center" wrapText="1"/>
    </xf>
    <xf numFmtId="3" fontId="34" fillId="0" borderId="23" xfId="0" applyNumberFormat="1" applyFont="1" applyBorder="1" applyAlignment="1" applyProtection="1">
      <alignment horizontal="right" vertical="center" wrapText="1"/>
    </xf>
    <xf numFmtId="3" fontId="34" fillId="0" borderId="24" xfId="0" applyNumberFormat="1" applyFont="1" applyBorder="1" applyAlignment="1" applyProtection="1">
      <alignment horizontal="right" vertical="center" wrapText="1"/>
    </xf>
    <xf numFmtId="0" fontId="32" fillId="0" borderId="6" xfId="0" applyFont="1" applyBorder="1" applyAlignment="1">
      <alignment horizontal="left" vertical="top" wrapText="1"/>
    </xf>
    <xf numFmtId="0" fontId="20" fillId="0" borderId="2" xfId="0" applyFont="1" applyBorder="1" applyAlignment="1">
      <alignment horizontal="center" vertical="center" textRotation="90"/>
    </xf>
    <xf numFmtId="0" fontId="4" fillId="0" borderId="3" xfId="0" applyFont="1" applyBorder="1" applyAlignment="1" applyProtection="1">
      <alignment horizontal="left" vertical="top" wrapText="1"/>
      <protection locked="0"/>
    </xf>
    <xf numFmtId="0" fontId="4" fillId="2" borderId="9" xfId="0" applyFont="1" applyFill="1" applyBorder="1" applyAlignment="1">
      <alignment horizontal="center" vertical="top" wrapText="1"/>
    </xf>
    <xf numFmtId="0" fontId="4" fillId="0" borderId="0" xfId="0" applyFont="1" applyBorder="1" applyAlignment="1" applyProtection="1">
      <alignment horizontal="right" vertical="top" wrapText="1"/>
    </xf>
    <xf numFmtId="0" fontId="4" fillId="0" borderId="2" xfId="0" applyFont="1" applyBorder="1" applyAlignment="1" applyProtection="1">
      <alignment horizontal="right" vertical="top" wrapText="1"/>
    </xf>
    <xf numFmtId="0" fontId="4" fillId="2" borderId="0" xfId="0" applyFont="1" applyFill="1" applyAlignment="1">
      <alignment horizontal="center" vertical="top" wrapText="1"/>
    </xf>
    <xf numFmtId="0" fontId="4" fillId="0" borderId="0" xfId="0" applyFont="1" applyAlignment="1">
      <alignment horizontal="right" vertical="top" wrapText="1"/>
    </xf>
    <xf numFmtId="0" fontId="4" fillId="0" borderId="2" xfId="0" applyFont="1" applyBorder="1" applyAlignment="1">
      <alignment horizontal="right" vertical="top" wrapText="1"/>
    </xf>
    <xf numFmtId="3" fontId="39" fillId="0" borderId="0" xfId="0" applyNumberFormat="1" applyFont="1" applyAlignment="1">
      <alignment horizontal="center" vertical="center" wrapText="1"/>
    </xf>
    <xf numFmtId="0" fontId="24" fillId="3" borderId="3" xfId="0" applyFont="1" applyFill="1" applyBorder="1" applyAlignment="1">
      <alignment horizontal="center" vertical="center"/>
    </xf>
    <xf numFmtId="0" fontId="22" fillId="0" borderId="0" xfId="0" applyFont="1" applyAlignment="1">
      <alignment horizontal="center" vertical="center"/>
    </xf>
    <xf numFmtId="0" fontId="20" fillId="0" borderId="2" xfId="0" applyFont="1" applyBorder="1" applyAlignment="1">
      <alignment horizontal="right" vertical="center" textRotation="90" wrapText="1"/>
    </xf>
    <xf numFmtId="0" fontId="0" fillId="0" borderId="3" xfId="0" applyBorder="1" applyAlignment="1" applyProtection="1">
      <alignment horizontal="left" vertical="top" wrapText="1"/>
      <protection locked="0"/>
    </xf>
    <xf numFmtId="0" fontId="20" fillId="0" borderId="0" xfId="0" applyFont="1" applyAlignment="1">
      <alignment horizontal="right" vertical="center" textRotation="90"/>
    </xf>
    <xf numFmtId="0" fontId="4" fillId="0" borderId="0" xfId="0" applyFont="1" applyAlignment="1">
      <alignment horizontal="right" vertical="center" wrapText="1"/>
    </xf>
    <xf numFmtId="0" fontId="4" fillId="0" borderId="0" xfId="0" applyFont="1" applyBorder="1" applyAlignment="1" applyProtection="1">
      <alignment horizontal="right" vertical="center"/>
    </xf>
    <xf numFmtId="0" fontId="4" fillId="2" borderId="0" xfId="0" applyFont="1" applyFill="1" applyAlignment="1">
      <alignment horizontal="center" vertical="center"/>
    </xf>
    <xf numFmtId="0" fontId="30" fillId="9" borderId="8" xfId="0" applyFont="1" applyFill="1" applyBorder="1" applyAlignment="1" applyProtection="1">
      <alignment horizontal="left" vertical="center" wrapText="1"/>
    </xf>
    <xf numFmtId="0" fontId="30" fillId="9" borderId="10" xfId="0" applyFont="1" applyFill="1" applyBorder="1" applyAlignment="1" applyProtection="1">
      <alignment horizontal="left" vertical="center" wrapText="1"/>
    </xf>
    <xf numFmtId="0" fontId="7" fillId="0" borderId="3" xfId="0" applyFont="1" applyBorder="1" applyAlignment="1">
      <alignment horizontal="left" vertical="center"/>
    </xf>
    <xf numFmtId="0" fontId="34" fillId="9" borderId="7" xfId="0" applyFont="1" applyFill="1" applyBorder="1" applyAlignment="1" applyProtection="1">
      <alignment horizontal="right" vertical="center" wrapText="1"/>
    </xf>
    <xf numFmtId="0" fontId="34" fillId="9" borderId="2" xfId="0" applyFont="1" applyFill="1" applyBorder="1" applyAlignment="1" applyProtection="1">
      <alignment horizontal="right" vertical="center" wrapText="1"/>
    </xf>
    <xf numFmtId="0" fontId="34" fillId="9" borderId="4" xfId="0" applyFont="1" applyFill="1" applyBorder="1" applyAlignment="1" applyProtection="1">
      <alignment horizontal="right" vertical="center" wrapText="1"/>
    </xf>
    <xf numFmtId="0" fontId="34" fillId="9" borderId="5" xfId="0" applyFont="1" applyFill="1" applyBorder="1" applyAlignment="1" applyProtection="1">
      <alignment horizontal="right" vertical="center" wrapText="1"/>
    </xf>
    <xf numFmtId="0" fontId="30" fillId="9" borderId="3" xfId="0" applyFont="1" applyFill="1" applyBorder="1" applyAlignment="1" applyProtection="1">
      <alignment horizontal="left" vertical="center"/>
    </xf>
    <xf numFmtId="49" fontId="6" fillId="0" borderId="6" xfId="0" applyNumberFormat="1" applyFont="1" applyBorder="1" applyAlignment="1">
      <alignment horizontal="left" vertical="top" wrapText="1"/>
    </xf>
    <xf numFmtId="0" fontId="40" fillId="5" borderId="7" xfId="0" applyFont="1" applyFill="1" applyBorder="1" applyAlignment="1">
      <alignment horizontal="center" vertical="center" wrapText="1"/>
    </xf>
    <xf numFmtId="0" fontId="40" fillId="5" borderId="0" xfId="0" applyFont="1" applyFill="1" applyAlignment="1">
      <alignment horizontal="center" vertical="center" wrapText="1"/>
    </xf>
    <xf numFmtId="49" fontId="6" fillId="0" borderId="0" xfId="0" applyNumberFormat="1" applyFont="1" applyAlignment="1">
      <alignment horizontal="left" vertical="top" wrapText="1"/>
    </xf>
    <xf numFmtId="0" fontId="30" fillId="9" borderId="20" xfId="0" applyFont="1" applyFill="1" applyBorder="1" applyAlignment="1" applyProtection="1">
      <alignment horizontal="left" vertical="center" wrapText="1"/>
    </xf>
    <xf numFmtId="0" fontId="30" fillId="9" borderId="20" xfId="0" applyFont="1" applyFill="1" applyBorder="1" applyAlignment="1" applyProtection="1">
      <alignment horizontal="left" vertical="center"/>
    </xf>
    <xf numFmtId="0" fontId="31" fillId="0" borderId="15"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cellXfs>
  <cellStyles count="5">
    <cellStyle name="Milliers" xfId="3" builtinId="3"/>
    <cellStyle name="Normal" xfId="0" builtinId="0"/>
    <cellStyle name="Normal 2" xfId="4" xr:uid="{00000000-0005-0000-0000-000002000000}"/>
    <cellStyle name="Normal 3" xfId="2" xr:uid="{00000000-0005-0000-0000-000003000000}"/>
    <cellStyle name="Pourcentage" xfId="1" builtinId="5"/>
  </cellStyles>
  <dxfs count="0"/>
  <tableStyles count="0" defaultTableStyle="TableStyleMedium2" defaultPivotStyle="PivotStyleLight16"/>
  <colors>
    <mruColors>
      <color rgb="FF0000CC"/>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i="0" u="none" strike="noStrike" kern="1200" spc="0" baseline="0">
                <a:solidFill>
                  <a:sysClr val="windowText" lastClr="000000">
                    <a:lumMod val="65000"/>
                    <a:lumOff val="35000"/>
                  </a:sysClr>
                </a:solidFill>
              </a:rPr>
              <a:t>Evolution of the deficit over a 50-year period (if applicable)</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areaChart>
        <c:grouping val="stacked"/>
        <c:varyColors val="0"/>
        <c:ser>
          <c:idx val="0"/>
          <c:order val="0"/>
          <c:tx>
            <c:strRef>
              <c:f>'Viability analysis tool 2024-27'!$D$124</c:f>
              <c:strCache>
                <c:ptCount val="1"/>
                <c:pt idx="0">
                  <c:v>Evolution of the deficit
(if applicable)</c:v>
                </c:pt>
              </c:strCache>
            </c:strRef>
          </c:tx>
          <c:spPr>
            <a:gradFill>
              <a:gsLst>
                <a:gs pos="100000">
                  <a:srgbClr val="FF0000">
                    <a:lumMod val="96000"/>
                    <a:lumOff val="4000"/>
                    <a:alpha val="76000"/>
                  </a:srgbClr>
                </a:gs>
                <a:gs pos="0">
                  <a:srgbClr val="FF0000"/>
                </a:gs>
                <a:gs pos="100000">
                  <a:schemeClr val="bg1"/>
                </a:gs>
                <a:gs pos="100000">
                  <a:schemeClr val="bg1"/>
                </a:gs>
                <a:gs pos="0">
                  <a:schemeClr val="bg1">
                    <a:alpha val="57000"/>
                    <a:lumMod val="46000"/>
                    <a:lumOff val="54000"/>
                  </a:schemeClr>
                </a:gs>
              </a:gsLst>
            </a:gradFill>
            <a:ln>
              <a:solidFill>
                <a:schemeClr val="tx1">
                  <a:lumMod val="15000"/>
                  <a:lumOff val="85000"/>
                </a:schemeClr>
              </a:solidFill>
            </a:ln>
            <a:effectLst/>
          </c:spPr>
          <c:cat>
            <c:numRef>
              <c:f>'Viability analysis tool 2024-27'!$C$125:$C$175</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'Viability analysis tool 2024-27'!$D$125:$D$175</c:f>
              <c:numCache>
                <c:formatCode>#,##0</c:formatCode>
                <c:ptCount val="51"/>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B9D0-4978-A542-8AD567164E29}"/>
            </c:ext>
          </c:extLst>
        </c:ser>
        <c:dLbls>
          <c:showLegendKey val="0"/>
          <c:showVal val="0"/>
          <c:showCatName val="0"/>
          <c:showSerName val="0"/>
          <c:showPercent val="0"/>
          <c:showBubbleSize val="0"/>
        </c:dLbls>
        <c:axId val="459023168"/>
        <c:axId val="459024808"/>
      </c:areaChart>
      <c:catAx>
        <c:axId val="459023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cross"/>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9024808"/>
        <c:crosses val="autoZero"/>
        <c:auto val="1"/>
        <c:lblAlgn val="ctr"/>
        <c:lblOffset val="100"/>
        <c:tickMarkSkip val="5"/>
        <c:noMultiLvlLbl val="0"/>
      </c:catAx>
      <c:valAx>
        <c:axId val="459024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90231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16510</xdr:colOff>
      <xdr:row>95</xdr:row>
      <xdr:rowOff>91440</xdr:rowOff>
    </xdr:from>
    <xdr:to>
      <xdr:col>13</xdr:col>
      <xdr:colOff>7937</xdr:colOff>
      <xdr:row>115</xdr:row>
      <xdr:rowOff>97789</xdr:rowOff>
    </xdr:to>
    <xdr:graphicFrame macro="">
      <xdr:nvGraphicFramePr>
        <xdr:cNvPr id="7" name="Graphique 6">
          <a:extLst>
            <a:ext uri="{FF2B5EF4-FFF2-40B4-BE49-F238E27FC236}">
              <a16:creationId xmlns:a16="http://schemas.microsoft.com/office/drawing/2014/main" id="{839E3393-7BA0-45CE-87A5-8DA4B42A9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0</xdr:row>
      <xdr:rowOff>0</xdr:rowOff>
    </xdr:from>
    <xdr:to>
      <xdr:col>13</xdr:col>
      <xdr:colOff>111258</xdr:colOff>
      <xdr:row>1</xdr:row>
      <xdr:rowOff>269242</xdr:rowOff>
    </xdr:to>
    <xdr:pic>
      <xdr:nvPicPr>
        <xdr:cNvPr id="8" name="Image 7">
          <a:extLst>
            <a:ext uri="{FF2B5EF4-FFF2-40B4-BE49-F238E27FC236}">
              <a16:creationId xmlns:a16="http://schemas.microsoft.com/office/drawing/2014/main" id="{BF4BC9DE-49B0-437C-BF8D-194903E610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49300" y="0"/>
          <a:ext cx="1069202" cy="1024891"/>
        </a:xfrm>
        <a:prstGeom prst="rect">
          <a:avLst/>
        </a:prstGeom>
      </xdr:spPr>
    </xdr:pic>
    <xdr:clientData/>
  </xdr:twoCellAnchor>
  <xdr:twoCellAnchor>
    <xdr:from>
      <xdr:col>0</xdr:col>
      <xdr:colOff>352879</xdr:colOff>
      <xdr:row>82</xdr:row>
      <xdr:rowOff>122464</xdr:rowOff>
    </xdr:from>
    <xdr:to>
      <xdr:col>2</xdr:col>
      <xdr:colOff>3911600</xdr:colOff>
      <xdr:row>90</xdr:row>
      <xdr:rowOff>263976</xdr:rowOff>
    </xdr:to>
    <xdr:grpSp>
      <xdr:nvGrpSpPr>
        <xdr:cNvPr id="9" name="Groupe 8">
          <a:extLst>
            <a:ext uri="{FF2B5EF4-FFF2-40B4-BE49-F238E27FC236}">
              <a16:creationId xmlns:a16="http://schemas.microsoft.com/office/drawing/2014/main" id="{E7CFE535-FA4D-45BC-ADFA-CC470AAA525D}"/>
            </a:ext>
          </a:extLst>
        </xdr:cNvPr>
        <xdr:cNvGrpSpPr/>
      </xdr:nvGrpSpPr>
      <xdr:grpSpPr>
        <a:xfrm>
          <a:off x="355419" y="24575467"/>
          <a:ext cx="4222508" cy="2350042"/>
          <a:chOff x="252230" y="18483941"/>
          <a:chExt cx="4204528" cy="2097979"/>
        </a:xfrm>
      </xdr:grpSpPr>
      <xdr:grpSp>
        <xdr:nvGrpSpPr>
          <xdr:cNvPr id="10" name="Groupe 9">
            <a:extLst>
              <a:ext uri="{FF2B5EF4-FFF2-40B4-BE49-F238E27FC236}">
                <a16:creationId xmlns:a16="http://schemas.microsoft.com/office/drawing/2014/main" id="{5BA0D6CD-4867-F6A2-7892-A644F3CE08AC}"/>
              </a:ext>
            </a:extLst>
          </xdr:cNvPr>
          <xdr:cNvGrpSpPr/>
        </xdr:nvGrpSpPr>
        <xdr:grpSpPr>
          <a:xfrm>
            <a:off x="666938" y="18968362"/>
            <a:ext cx="3789820" cy="1613558"/>
            <a:chOff x="5380456" y="21733328"/>
            <a:chExt cx="3789820" cy="1958526"/>
          </a:xfrm>
        </xdr:grpSpPr>
        <xdr:sp macro="" textlink="">
          <xdr:nvSpPr>
            <xdr:cNvPr id="12" name="Rectangle 11">
              <a:extLst>
                <a:ext uri="{FF2B5EF4-FFF2-40B4-BE49-F238E27FC236}">
                  <a16:creationId xmlns:a16="http://schemas.microsoft.com/office/drawing/2014/main" id="{9960B140-036F-B500-5E67-44F2BFEBCC52}"/>
                </a:ext>
              </a:extLst>
            </xdr:cNvPr>
            <xdr:cNvSpPr/>
          </xdr:nvSpPr>
          <xdr:spPr>
            <a:xfrm>
              <a:off x="5380456" y="22010915"/>
              <a:ext cx="3789820" cy="1680939"/>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200">
                  <a:solidFill>
                    <a:sysClr val="windowText" lastClr="000000"/>
                  </a:solidFill>
                </a:rPr>
                <a:t>Are your monthly or annual balance positive?</a:t>
              </a:r>
            </a:p>
            <a:p>
              <a:pPr algn="ctr"/>
              <a:r>
                <a:rPr lang="fr-CA" sz="1200">
                  <a:solidFill>
                    <a:sysClr val="windowText" lastClr="000000"/>
                  </a:solidFill>
                </a:rPr>
                <a:t>Good news!</a:t>
              </a:r>
            </a:p>
            <a:p>
              <a:pPr algn="ctr"/>
              <a:r>
                <a:rPr lang="fr-CA" sz="1200" baseline="0">
                  <a:solidFill>
                    <a:sysClr val="windowText" lastClr="000000"/>
                  </a:solidFill>
                </a:rPr>
                <a:t>However, this does not mean that these amounts are profits and that your project is certainly viable in the long term. In this situation, it is important to ensure that your replacement reserve (4f) is optimized and that the amounts for maintenance/repairs (4d) are also optimized. </a:t>
              </a:r>
              <a:endParaRPr lang="fr-CA" sz="1200">
                <a:solidFill>
                  <a:sysClr val="windowText" lastClr="000000"/>
                </a:solidFill>
              </a:endParaRPr>
            </a:p>
          </xdr:txBody>
        </xdr:sp>
        <xdr:sp macro="" textlink="">
          <xdr:nvSpPr>
            <xdr:cNvPr id="13" name="Rectangle 12">
              <a:extLst>
                <a:ext uri="{FF2B5EF4-FFF2-40B4-BE49-F238E27FC236}">
                  <a16:creationId xmlns:a16="http://schemas.microsoft.com/office/drawing/2014/main" id="{F8B9C454-050B-891E-BB59-FB152C783A9C}"/>
                </a:ext>
              </a:extLst>
            </xdr:cNvPr>
            <xdr:cNvSpPr/>
          </xdr:nvSpPr>
          <xdr:spPr>
            <a:xfrm>
              <a:off x="5386609" y="21733328"/>
              <a:ext cx="3783667" cy="277584"/>
            </a:xfrm>
            <a:prstGeom prst="rect">
              <a:avLst/>
            </a:prstGeom>
            <a:solidFill>
              <a:schemeClr val="bg1">
                <a:lumMod val="95000"/>
              </a:schemeClr>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A" sz="1300" b="1">
                  <a:solidFill>
                    <a:sysClr val="windowText" lastClr="000000"/>
                  </a:solidFill>
                </a:rPr>
                <a:t>Monthly and annual building balance</a:t>
              </a:r>
            </a:p>
          </xdr:txBody>
        </xdr:sp>
      </xdr:grpSp>
      <xdr:pic>
        <xdr:nvPicPr>
          <xdr:cNvPr id="11" name="Image 10">
            <a:extLst>
              <a:ext uri="{FF2B5EF4-FFF2-40B4-BE49-F238E27FC236}">
                <a16:creationId xmlns:a16="http://schemas.microsoft.com/office/drawing/2014/main" id="{FE246703-034D-5C31-B283-639DD9485C1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30" y="18483941"/>
            <a:ext cx="934720" cy="972185"/>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A3D8-B5FE-4A42-B925-BA5EC423BDC7}">
  <sheetPr>
    <tabColor rgb="FF7030A0"/>
  </sheetPr>
  <dimension ref="B1:P271"/>
  <sheetViews>
    <sheetView tabSelected="1" zoomScale="90" zoomScaleNormal="90" workbookViewId="0">
      <selection activeCell="A2" sqref="A2"/>
    </sheetView>
  </sheetViews>
  <sheetFormatPr baseColWidth="10" defaultColWidth="11.54296875" defaultRowHeight="15.5" x14ac:dyDescent="0.35"/>
  <cols>
    <col min="1" max="1" width="6.1796875" style="38" customWidth="1"/>
    <col min="2" max="2" width="3.36328125" style="60" bestFit="1" customWidth="1"/>
    <col min="3" max="3" width="59" style="26" customWidth="1"/>
    <col min="4" max="4" width="11" style="26" customWidth="1"/>
    <col min="5" max="5" width="13.81640625" style="41" customWidth="1"/>
    <col min="6" max="6" width="13.81640625" style="38" bestFit="1" customWidth="1"/>
    <col min="7" max="10" width="13.81640625" style="38" customWidth="1"/>
    <col min="11" max="11" width="16.54296875" style="38" customWidth="1"/>
    <col min="12" max="13" width="13.81640625" style="38" customWidth="1"/>
    <col min="14" max="16384" width="11.54296875" style="38"/>
  </cols>
  <sheetData>
    <row r="1" spans="2:13" s="37" customFormat="1" ht="59.4" customHeight="1" x14ac:dyDescent="0.5">
      <c r="B1" s="173" t="s">
        <v>216</v>
      </c>
      <c r="C1" s="174"/>
      <c r="D1" s="174"/>
      <c r="E1" s="174"/>
      <c r="F1" s="174"/>
      <c r="G1" s="174"/>
      <c r="H1" s="174"/>
      <c r="I1" s="174"/>
      <c r="J1" s="174"/>
      <c r="K1" s="174"/>
      <c r="L1" s="174"/>
    </row>
    <row r="2" spans="2:13" s="37" customFormat="1" ht="215.4" customHeight="1" x14ac:dyDescent="0.5">
      <c r="B2" s="175" t="s">
        <v>217</v>
      </c>
      <c r="C2" s="175"/>
      <c r="D2" s="175"/>
      <c r="E2" s="175"/>
      <c r="F2" s="175"/>
      <c r="G2" s="175"/>
      <c r="H2" s="175"/>
      <c r="I2" s="175"/>
      <c r="J2" s="175"/>
      <c r="K2" s="175"/>
      <c r="L2" s="175"/>
      <c r="M2" s="175"/>
    </row>
    <row r="3" spans="2:13" s="37" customFormat="1" ht="48.65" customHeight="1" x14ac:dyDescent="0.5">
      <c r="B3" s="176" t="s">
        <v>209</v>
      </c>
      <c r="C3" s="177"/>
      <c r="D3" s="178"/>
      <c r="E3" s="179"/>
      <c r="F3" s="179"/>
      <c r="G3" s="179"/>
      <c r="H3" s="179"/>
      <c r="I3" s="179"/>
      <c r="J3" s="179"/>
      <c r="K3" s="179"/>
      <c r="L3" s="179"/>
      <c r="M3" s="180"/>
    </row>
    <row r="4" spans="2:13" s="37" customFormat="1" ht="27.65" customHeight="1" x14ac:dyDescent="0.5">
      <c r="B4" s="169" t="s">
        <v>205</v>
      </c>
      <c r="C4" s="170"/>
      <c r="D4" s="166"/>
      <c r="E4" s="166"/>
      <c r="F4" s="166"/>
      <c r="G4" s="166"/>
      <c r="H4" s="166"/>
      <c r="I4" s="166"/>
      <c r="J4" s="166"/>
      <c r="K4" s="166"/>
      <c r="L4" s="166"/>
      <c r="M4" s="166"/>
    </row>
    <row r="5" spans="2:13" s="37" customFormat="1" ht="27.65" customHeight="1" x14ac:dyDescent="0.5">
      <c r="B5" s="164" t="s">
        <v>206</v>
      </c>
      <c r="C5" s="165"/>
      <c r="D5" s="166"/>
      <c r="E5" s="166"/>
      <c r="F5" s="166"/>
      <c r="G5" s="166"/>
      <c r="H5" s="166"/>
      <c r="I5" s="166"/>
      <c r="J5" s="166"/>
      <c r="K5" s="166"/>
      <c r="L5" s="166"/>
      <c r="M5" s="166"/>
    </row>
    <row r="6" spans="2:13" s="37" customFormat="1" ht="27.65" customHeight="1" x14ac:dyDescent="0.5">
      <c r="B6" s="167" t="s">
        <v>207</v>
      </c>
      <c r="C6" s="168"/>
      <c r="D6" s="166"/>
      <c r="E6" s="166"/>
      <c r="F6" s="166"/>
      <c r="G6" s="166"/>
      <c r="H6" s="166"/>
      <c r="I6" s="166"/>
      <c r="J6" s="166"/>
      <c r="K6" s="166"/>
      <c r="L6" s="166"/>
      <c r="M6" s="166"/>
    </row>
    <row r="7" spans="2:13" s="37" customFormat="1" ht="27.65" customHeight="1" x14ac:dyDescent="0.5">
      <c r="B7" s="169" t="s">
        <v>208</v>
      </c>
      <c r="C7" s="170"/>
      <c r="D7" s="166"/>
      <c r="E7" s="166"/>
      <c r="F7" s="166"/>
      <c r="G7" s="166"/>
      <c r="H7" s="166"/>
      <c r="I7" s="166"/>
      <c r="J7" s="166"/>
      <c r="K7" s="166"/>
      <c r="L7" s="166"/>
      <c r="M7" s="166"/>
    </row>
    <row r="8" spans="2:13" s="37" customFormat="1" ht="28.25" customHeight="1" x14ac:dyDescent="0.5">
      <c r="B8" s="171" t="s">
        <v>137</v>
      </c>
      <c r="C8" s="171"/>
      <c r="D8" s="166"/>
      <c r="E8" s="166"/>
      <c r="F8" s="166"/>
      <c r="G8" s="166"/>
      <c r="H8" s="166"/>
      <c r="I8" s="166"/>
      <c r="J8" s="166"/>
      <c r="K8" s="166"/>
      <c r="L8" s="166"/>
      <c r="M8" s="166"/>
    </row>
    <row r="9" spans="2:13" s="37" customFormat="1" ht="21" x14ac:dyDescent="0.5">
      <c r="B9" s="156" t="s">
        <v>138</v>
      </c>
      <c r="C9" s="156"/>
      <c r="D9" s="156"/>
      <c r="E9" s="156"/>
      <c r="F9" s="156"/>
      <c r="G9" s="156"/>
      <c r="H9" s="156"/>
      <c r="I9" s="156"/>
      <c r="J9" s="156"/>
      <c r="K9" s="156"/>
      <c r="L9" s="156"/>
      <c r="M9" s="156"/>
    </row>
    <row r="10" spans="2:13" s="37" customFormat="1" ht="58.75" customHeight="1" x14ac:dyDescent="0.5">
      <c r="B10" s="172" t="s">
        <v>139</v>
      </c>
      <c r="C10" s="172"/>
      <c r="D10" s="172"/>
      <c r="E10" s="172"/>
      <c r="F10" s="172"/>
      <c r="G10" s="172"/>
      <c r="H10" s="172"/>
      <c r="I10" s="172"/>
      <c r="J10" s="172"/>
      <c r="K10" s="172"/>
      <c r="L10" s="172"/>
      <c r="M10" s="172"/>
    </row>
    <row r="11" spans="2:13" ht="18.5" x14ac:dyDescent="0.35">
      <c r="B11" s="156" t="s">
        <v>140</v>
      </c>
      <c r="C11" s="156"/>
      <c r="D11" s="156"/>
      <c r="E11" s="156"/>
      <c r="F11" s="156"/>
      <c r="G11" s="156"/>
      <c r="H11" s="156"/>
      <c r="I11" s="156"/>
      <c r="J11" s="156"/>
      <c r="K11" s="156"/>
      <c r="L11" s="156"/>
      <c r="M11" s="156"/>
    </row>
    <row r="12" spans="2:13" x14ac:dyDescent="0.35">
      <c r="B12" s="39" t="s">
        <v>0</v>
      </c>
      <c r="C12" s="152" t="s">
        <v>218</v>
      </c>
      <c r="D12" s="152"/>
      <c r="E12" s="152"/>
      <c r="F12" s="152"/>
      <c r="G12" s="152"/>
      <c r="H12" s="152"/>
      <c r="I12" s="152"/>
      <c r="J12" s="152"/>
      <c r="K12" s="152"/>
      <c r="L12" s="152"/>
      <c r="M12" s="152"/>
    </row>
    <row r="13" spans="2:13" x14ac:dyDescent="0.35">
      <c r="B13" s="40" t="s">
        <v>1</v>
      </c>
      <c r="C13" s="16" t="s">
        <v>141</v>
      </c>
      <c r="D13" s="42">
        <f>D14*E14+D15*E15+D16*E16+D17*E17+D18*E18+D19*E19+D20*E20+D21*E21</f>
        <v>0</v>
      </c>
      <c r="E13" s="43">
        <f>IF(D14*E14=0,0,1)+IF(E14&lt;D13,1,0)</f>
        <v>0</v>
      </c>
      <c r="F13" s="43">
        <f>IF(D15*E15=0,0,1)+IF(E15&lt;D13,1,0)</f>
        <v>0</v>
      </c>
      <c r="G13" s="43">
        <f>IF(D16*E16=0,0,1)+IF(E16&lt;D13,1,0)</f>
        <v>0</v>
      </c>
      <c r="H13" s="44">
        <f>IF(D17*E17=0,0,1)+IF(E17&lt;D13,1,0)</f>
        <v>0</v>
      </c>
      <c r="I13" s="44">
        <f>IF(D18*E18=0,0,1)+IF(E18&lt;D13,1,0)</f>
        <v>0</v>
      </c>
      <c r="J13" s="44">
        <f>IF(D19*E19=0,0,1)+IF(E19&lt;D13,1,0)</f>
        <v>0</v>
      </c>
      <c r="K13" s="45">
        <f>IF(D20*E20=0,0,1)+IF(E20&lt;D13,1,0)</f>
        <v>0</v>
      </c>
      <c r="L13" s="45">
        <f>IF(D21*E21=0,0,1)+IF(E21&lt;D13,1,0)</f>
        <v>0</v>
      </c>
    </row>
    <row r="14" spans="2:13" s="46" customFormat="1" x14ac:dyDescent="0.15">
      <c r="C14" s="5" t="s">
        <v>142</v>
      </c>
      <c r="D14" s="48"/>
      <c r="E14" s="49">
        <v>1</v>
      </c>
      <c r="F14" s="50"/>
      <c r="G14" s="51"/>
      <c r="H14" s="52"/>
      <c r="I14" s="52"/>
      <c r="J14" s="52"/>
    </row>
    <row r="15" spans="2:13" s="46" customFormat="1" ht="14.4" customHeight="1" x14ac:dyDescent="0.15">
      <c r="C15" s="5" t="s">
        <v>204</v>
      </c>
      <c r="D15" s="48"/>
      <c r="E15" s="49">
        <v>2</v>
      </c>
      <c r="F15" s="157" t="str">
        <f>IF(SUM(E13:L13)=D13,"","You have entered more than one choice. Please correct.")</f>
        <v/>
      </c>
      <c r="G15" s="157"/>
      <c r="H15" s="157"/>
      <c r="I15" s="157"/>
      <c r="J15" s="157"/>
      <c r="K15" s="157"/>
      <c r="L15" s="157"/>
    </row>
    <row r="16" spans="2:13" s="46" customFormat="1" ht="14.4" customHeight="1" x14ac:dyDescent="0.15">
      <c r="C16" s="5" t="s">
        <v>37</v>
      </c>
      <c r="D16" s="48"/>
      <c r="E16" s="49">
        <v>3</v>
      </c>
      <c r="F16" s="157"/>
      <c r="G16" s="157"/>
      <c r="H16" s="157"/>
      <c r="I16" s="157"/>
      <c r="J16" s="157"/>
      <c r="K16" s="157"/>
      <c r="L16" s="157"/>
    </row>
    <row r="17" spans="2:13" s="46" customFormat="1" ht="14.4" customHeight="1" x14ac:dyDescent="0.15">
      <c r="C17" s="5" t="s">
        <v>143</v>
      </c>
      <c r="D17" s="48"/>
      <c r="E17" s="49">
        <v>4</v>
      </c>
      <c r="F17" s="157"/>
      <c r="G17" s="157"/>
      <c r="H17" s="157"/>
      <c r="I17" s="157"/>
      <c r="J17" s="157"/>
      <c r="K17" s="157"/>
      <c r="L17" s="157"/>
    </row>
    <row r="18" spans="2:13" s="46" customFormat="1" ht="14.5" x14ac:dyDescent="0.15">
      <c r="C18" s="47" t="s">
        <v>38</v>
      </c>
      <c r="D18" s="48"/>
      <c r="E18" s="49">
        <v>5</v>
      </c>
      <c r="F18" s="52"/>
      <c r="G18" s="52"/>
      <c r="H18" s="52"/>
      <c r="I18" s="52"/>
      <c r="J18" s="52"/>
    </row>
    <row r="19" spans="2:13" s="53" customFormat="1" ht="14.5" x14ac:dyDescent="0.15">
      <c r="B19" s="54"/>
      <c r="C19" s="47" t="s">
        <v>39</v>
      </c>
      <c r="D19" s="55"/>
      <c r="E19" s="49">
        <v>6</v>
      </c>
      <c r="F19" s="56"/>
      <c r="G19" s="57"/>
      <c r="H19" s="57"/>
      <c r="I19" s="57"/>
      <c r="J19" s="57"/>
    </row>
    <row r="20" spans="2:13" s="53" customFormat="1" ht="14.5" x14ac:dyDescent="0.15">
      <c r="B20" s="54"/>
      <c r="C20" s="47" t="s">
        <v>211</v>
      </c>
      <c r="D20" s="55"/>
      <c r="E20" s="49">
        <v>7</v>
      </c>
      <c r="F20" s="56"/>
      <c r="G20" s="57"/>
      <c r="H20" s="57"/>
      <c r="I20" s="57"/>
      <c r="J20" s="57"/>
    </row>
    <row r="21" spans="2:13" s="53" customFormat="1" ht="14.5" x14ac:dyDescent="0.15">
      <c r="B21" s="54"/>
      <c r="C21" s="47" t="s">
        <v>212</v>
      </c>
      <c r="D21" s="55"/>
      <c r="E21" s="49">
        <v>8</v>
      </c>
      <c r="F21" s="56"/>
      <c r="G21" s="57"/>
      <c r="H21" s="57"/>
      <c r="I21" s="57"/>
      <c r="J21" s="57"/>
    </row>
    <row r="22" spans="2:13" ht="31" x14ac:dyDescent="0.35">
      <c r="B22" s="58" t="s">
        <v>2</v>
      </c>
      <c r="C22" s="15" t="s">
        <v>144</v>
      </c>
      <c r="E22" s="59"/>
      <c r="F22" s="158" t="s">
        <v>31</v>
      </c>
      <c r="G22" s="159"/>
      <c r="H22" s="159"/>
      <c r="I22" s="159"/>
      <c r="J22" s="159"/>
      <c r="K22" s="159"/>
      <c r="L22" s="159"/>
      <c r="M22" s="159"/>
    </row>
    <row r="23" spans="2:13" ht="51" customHeight="1" x14ac:dyDescent="0.35">
      <c r="B23" s="58" t="s">
        <v>3</v>
      </c>
      <c r="C23" s="15" t="s">
        <v>145</v>
      </c>
      <c r="E23" s="59"/>
      <c r="F23" s="158"/>
      <c r="G23" s="159"/>
      <c r="H23" s="159"/>
      <c r="I23" s="159"/>
      <c r="J23" s="159"/>
      <c r="K23" s="159"/>
      <c r="L23" s="159"/>
      <c r="M23" s="159"/>
    </row>
    <row r="24" spans="2:13" ht="46.5" x14ac:dyDescent="0.35">
      <c r="B24" s="58" t="s">
        <v>8</v>
      </c>
      <c r="C24" s="15" t="s">
        <v>146</v>
      </c>
      <c r="E24" s="59"/>
      <c r="F24" s="158"/>
      <c r="G24" s="159"/>
      <c r="H24" s="159"/>
      <c r="I24" s="159"/>
      <c r="J24" s="159"/>
      <c r="K24" s="159"/>
      <c r="L24" s="159"/>
      <c r="M24" s="159"/>
    </row>
    <row r="25" spans="2:13" x14ac:dyDescent="0.35">
      <c r="B25" s="58" t="s">
        <v>28</v>
      </c>
      <c r="C25" s="15" t="s">
        <v>147</v>
      </c>
      <c r="E25" s="59"/>
      <c r="F25" s="158"/>
      <c r="G25" s="159"/>
      <c r="H25" s="159"/>
      <c r="I25" s="159"/>
      <c r="J25" s="159"/>
      <c r="K25" s="159"/>
      <c r="L25" s="159"/>
      <c r="M25" s="159"/>
    </row>
    <row r="26" spans="2:13" x14ac:dyDescent="0.35">
      <c r="B26" s="58" t="s">
        <v>30</v>
      </c>
      <c r="C26" s="15" t="s">
        <v>152</v>
      </c>
      <c r="E26" s="59"/>
      <c r="F26" s="158"/>
      <c r="G26" s="159"/>
      <c r="H26" s="159"/>
      <c r="I26" s="159"/>
      <c r="J26" s="159"/>
      <c r="K26" s="159"/>
      <c r="L26" s="159"/>
      <c r="M26" s="159"/>
    </row>
    <row r="27" spans="2:13" ht="22.25" customHeight="1" x14ac:dyDescent="0.35">
      <c r="C27" s="11"/>
      <c r="E27" s="38"/>
      <c r="F27" s="158"/>
      <c r="G27" s="159"/>
      <c r="H27" s="159"/>
      <c r="I27" s="159"/>
      <c r="J27" s="159"/>
      <c r="K27" s="159"/>
      <c r="L27" s="159"/>
      <c r="M27" s="159"/>
    </row>
    <row r="28" spans="2:13" ht="18.5" x14ac:dyDescent="0.35">
      <c r="B28" s="58" t="s">
        <v>42</v>
      </c>
      <c r="C28" s="153" t="s">
        <v>223</v>
      </c>
      <c r="D28" s="154"/>
      <c r="E28" s="61">
        <f>SUM(E22:E26)</f>
        <v>0</v>
      </c>
    </row>
    <row r="29" spans="2:13" x14ac:dyDescent="0.35">
      <c r="B29" s="39" t="s">
        <v>7</v>
      </c>
      <c r="C29" s="152" t="s">
        <v>148</v>
      </c>
      <c r="D29" s="152"/>
      <c r="E29" s="152"/>
      <c r="F29" s="152"/>
      <c r="G29" s="152"/>
      <c r="H29" s="152"/>
      <c r="I29" s="152"/>
      <c r="J29" s="152"/>
      <c r="K29" s="152"/>
      <c r="L29" s="152"/>
      <c r="M29" s="152"/>
    </row>
    <row r="30" spans="2:13" x14ac:dyDescent="0.35">
      <c r="B30" s="62"/>
      <c r="C30" s="63" t="s">
        <v>34</v>
      </c>
      <c r="D30" s="64"/>
      <c r="E30" s="64"/>
      <c r="F30" s="64"/>
      <c r="G30" s="64"/>
      <c r="H30" s="64"/>
      <c r="I30" s="64"/>
      <c r="J30" s="64"/>
      <c r="K30" s="64"/>
    </row>
    <row r="31" spans="2:13" x14ac:dyDescent="0.35">
      <c r="B31" s="58" t="s">
        <v>4</v>
      </c>
      <c r="C31" s="15" t="s">
        <v>149</v>
      </c>
      <c r="E31" s="59"/>
    </row>
    <row r="32" spans="2:13" x14ac:dyDescent="0.35">
      <c r="B32" s="58" t="s">
        <v>5</v>
      </c>
      <c r="C32" s="15" t="s">
        <v>150</v>
      </c>
      <c r="E32" s="59"/>
      <c r="F32" s="160" t="s">
        <v>31</v>
      </c>
      <c r="G32" s="159"/>
      <c r="H32" s="159"/>
      <c r="I32" s="159"/>
      <c r="J32" s="159"/>
      <c r="K32" s="159"/>
      <c r="L32" s="159"/>
      <c r="M32" s="159"/>
    </row>
    <row r="33" spans="2:13" x14ac:dyDescent="0.35">
      <c r="B33" s="58" t="s">
        <v>6</v>
      </c>
      <c r="C33" s="15" t="s">
        <v>151</v>
      </c>
      <c r="E33" s="59"/>
      <c r="F33" s="160"/>
      <c r="G33" s="159"/>
      <c r="H33" s="159"/>
      <c r="I33" s="159"/>
      <c r="J33" s="159"/>
      <c r="K33" s="159"/>
      <c r="L33" s="159"/>
      <c r="M33" s="159"/>
    </row>
    <row r="34" spans="2:13" ht="15" customHeight="1" x14ac:dyDescent="0.35">
      <c r="B34" s="58" t="s">
        <v>40</v>
      </c>
      <c r="C34" s="15" t="s">
        <v>153</v>
      </c>
      <c r="E34" s="59"/>
      <c r="F34" s="160"/>
      <c r="G34" s="159"/>
      <c r="H34" s="159"/>
      <c r="I34" s="159"/>
      <c r="J34" s="159"/>
      <c r="K34" s="159"/>
      <c r="L34" s="159"/>
      <c r="M34" s="159"/>
    </row>
    <row r="35" spans="2:13" ht="22.25" customHeight="1" x14ac:dyDescent="0.35">
      <c r="B35" s="38"/>
      <c r="C35" s="11"/>
      <c r="E35" s="26"/>
      <c r="F35" s="160"/>
      <c r="G35" s="159"/>
      <c r="H35" s="159"/>
      <c r="I35" s="159"/>
      <c r="J35" s="159"/>
      <c r="K35" s="159"/>
      <c r="L35" s="159"/>
      <c r="M35" s="159"/>
    </row>
    <row r="36" spans="2:13" x14ac:dyDescent="0.35">
      <c r="B36" s="58" t="s">
        <v>27</v>
      </c>
      <c r="C36" s="161" t="s">
        <v>219</v>
      </c>
      <c r="D36" s="161"/>
      <c r="E36" s="65">
        <f>SUM(E31:E34)</f>
        <v>0</v>
      </c>
      <c r="F36" s="160"/>
      <c r="G36" s="159"/>
      <c r="H36" s="159"/>
      <c r="I36" s="159"/>
      <c r="J36" s="159"/>
      <c r="K36" s="159"/>
      <c r="L36" s="159"/>
      <c r="M36" s="159"/>
    </row>
    <row r="37" spans="2:13" x14ac:dyDescent="0.35">
      <c r="C37" s="66"/>
      <c r="D37" s="66"/>
      <c r="F37" s="160"/>
      <c r="G37" s="159"/>
      <c r="H37" s="159"/>
      <c r="I37" s="159"/>
      <c r="J37" s="159"/>
      <c r="K37" s="159"/>
      <c r="L37" s="159"/>
      <c r="M37" s="159"/>
    </row>
    <row r="38" spans="2:13" ht="18.5" x14ac:dyDescent="0.35">
      <c r="B38" s="58" t="s">
        <v>41</v>
      </c>
      <c r="C38" s="162" t="s">
        <v>154</v>
      </c>
      <c r="D38" s="162"/>
      <c r="E38" s="61">
        <f>E28-E36</f>
        <v>0</v>
      </c>
      <c r="F38" s="160"/>
      <c r="G38" s="159"/>
      <c r="H38" s="159"/>
      <c r="I38" s="159"/>
      <c r="J38" s="159"/>
      <c r="K38" s="159"/>
      <c r="L38" s="159"/>
      <c r="M38" s="159"/>
    </row>
    <row r="39" spans="2:13" x14ac:dyDescent="0.35">
      <c r="C39" s="67"/>
      <c r="D39" s="67"/>
      <c r="E39" s="68"/>
    </row>
    <row r="40" spans="2:13" x14ac:dyDescent="0.35">
      <c r="B40" s="39" t="s">
        <v>9</v>
      </c>
      <c r="C40" s="163" t="s">
        <v>155</v>
      </c>
      <c r="D40" s="163"/>
      <c r="E40" s="163"/>
      <c r="F40" s="163"/>
      <c r="G40" s="163"/>
      <c r="H40" s="163"/>
      <c r="I40" s="163"/>
      <c r="J40" s="163"/>
      <c r="K40" s="163"/>
      <c r="L40" s="163"/>
      <c r="M40" s="163"/>
    </row>
    <row r="41" spans="2:13" x14ac:dyDescent="0.35">
      <c r="B41" s="58" t="s">
        <v>10</v>
      </c>
      <c r="C41" s="7" t="s">
        <v>156</v>
      </c>
      <c r="D41" s="69"/>
      <c r="E41" s="65">
        <f>E38</f>
        <v>0</v>
      </c>
    </row>
    <row r="42" spans="2:13" ht="23.5" x14ac:dyDescent="0.35">
      <c r="B42" s="58" t="s">
        <v>11</v>
      </c>
      <c r="C42" s="7" t="s">
        <v>157</v>
      </c>
      <c r="D42" s="70" t="s">
        <v>213</v>
      </c>
      <c r="E42" s="1"/>
      <c r="F42" s="160" t="s">
        <v>31</v>
      </c>
      <c r="G42" s="159"/>
      <c r="H42" s="159"/>
      <c r="I42" s="159"/>
      <c r="J42" s="159"/>
      <c r="K42" s="159"/>
      <c r="L42" s="159"/>
      <c r="M42" s="159"/>
    </row>
    <row r="43" spans="2:13" x14ac:dyDescent="0.35">
      <c r="B43" s="58" t="s">
        <v>12</v>
      </c>
      <c r="C43" s="7" t="s">
        <v>158</v>
      </c>
      <c r="D43" s="69"/>
      <c r="E43" s="59"/>
      <c r="F43" s="160"/>
      <c r="G43" s="159"/>
      <c r="H43" s="159"/>
      <c r="I43" s="159"/>
      <c r="J43" s="159"/>
      <c r="K43" s="159"/>
      <c r="L43" s="159"/>
      <c r="M43" s="159"/>
    </row>
    <row r="44" spans="2:13" x14ac:dyDescent="0.35">
      <c r="B44" s="58" t="s">
        <v>13</v>
      </c>
      <c r="C44" s="7" t="s">
        <v>159</v>
      </c>
      <c r="D44" s="69"/>
      <c r="E44" s="65">
        <f>E43*12</f>
        <v>0</v>
      </c>
      <c r="F44" s="160"/>
      <c r="G44" s="159"/>
      <c r="H44" s="159"/>
      <c r="I44" s="159"/>
      <c r="J44" s="159"/>
      <c r="K44" s="159"/>
      <c r="L44" s="159"/>
      <c r="M44" s="159"/>
    </row>
    <row r="45" spans="2:13" x14ac:dyDescent="0.35">
      <c r="C45" s="162" t="s">
        <v>160</v>
      </c>
      <c r="D45" s="162"/>
      <c r="E45" s="38"/>
      <c r="F45" s="160"/>
      <c r="G45" s="159"/>
      <c r="H45" s="159"/>
      <c r="I45" s="159"/>
      <c r="J45" s="159"/>
      <c r="K45" s="159"/>
      <c r="L45" s="159"/>
      <c r="M45" s="159"/>
    </row>
    <row r="46" spans="2:13" x14ac:dyDescent="0.35">
      <c r="B46" s="58" t="s">
        <v>14</v>
      </c>
      <c r="C46" s="7" t="s">
        <v>161</v>
      </c>
      <c r="D46" s="69"/>
      <c r="E46" s="3" t="str">
        <f>IF(COUNTA(E41,E42,E43)&lt;3," - ",((1+E42/2)^(2/12))-1)</f>
        <v xml:space="preserve"> - </v>
      </c>
      <c r="F46" s="160"/>
      <c r="G46" s="159"/>
      <c r="H46" s="159"/>
      <c r="I46" s="159"/>
      <c r="J46" s="159"/>
      <c r="K46" s="159"/>
      <c r="L46" s="159"/>
      <c r="M46" s="159"/>
    </row>
    <row r="47" spans="2:13" ht="18.5" x14ac:dyDescent="0.35">
      <c r="B47" s="58" t="s">
        <v>15</v>
      </c>
      <c r="C47" s="7" t="s">
        <v>162</v>
      </c>
      <c r="D47" s="69"/>
      <c r="E47" s="71">
        <f>IF(E41=0,0,(IF(COUNTA(E41,E42,E43)&lt;3," - ",PMT(E46,E43*12,-E41))))</f>
        <v>0</v>
      </c>
      <c r="F47" s="160"/>
      <c r="G47" s="159"/>
      <c r="H47" s="159"/>
      <c r="I47" s="159"/>
      <c r="J47" s="159"/>
      <c r="K47" s="159"/>
      <c r="L47" s="159"/>
      <c r="M47" s="159"/>
    </row>
    <row r="48" spans="2:13" ht="18.5" x14ac:dyDescent="0.35">
      <c r="B48" s="58" t="s">
        <v>16</v>
      </c>
      <c r="C48" s="7" t="s">
        <v>163</v>
      </c>
      <c r="D48" s="69"/>
      <c r="E48" s="61">
        <f>E47*12</f>
        <v>0</v>
      </c>
      <c r="F48" s="160"/>
      <c r="G48" s="159"/>
      <c r="H48" s="159"/>
      <c r="I48" s="159"/>
      <c r="J48" s="159"/>
      <c r="K48" s="159"/>
      <c r="L48" s="159"/>
      <c r="M48" s="159"/>
    </row>
    <row r="49" spans="2:14" ht="18.5" x14ac:dyDescent="0.35">
      <c r="C49" s="69"/>
      <c r="D49" s="69"/>
      <c r="E49" s="72"/>
    </row>
    <row r="50" spans="2:14" ht="18.5" x14ac:dyDescent="0.35">
      <c r="B50" s="156" t="s">
        <v>164</v>
      </c>
      <c r="C50" s="156"/>
      <c r="D50" s="156"/>
      <c r="E50" s="156"/>
      <c r="F50" s="156"/>
      <c r="G50" s="156"/>
      <c r="H50" s="156"/>
      <c r="I50" s="156"/>
      <c r="J50" s="156"/>
      <c r="K50" s="156"/>
      <c r="L50" s="156"/>
      <c r="M50" s="156"/>
    </row>
    <row r="51" spans="2:14" x14ac:dyDescent="0.35">
      <c r="B51" s="39" t="s">
        <v>17</v>
      </c>
      <c r="C51" s="149" t="s">
        <v>165</v>
      </c>
      <c r="D51" s="149"/>
      <c r="E51" s="149"/>
      <c r="F51" s="149"/>
      <c r="G51" s="149"/>
      <c r="H51" s="149"/>
      <c r="I51" s="149"/>
      <c r="J51" s="149"/>
      <c r="K51" s="149"/>
      <c r="L51" s="149"/>
      <c r="M51" s="149"/>
    </row>
    <row r="52" spans="2:14" x14ac:dyDescent="0.35">
      <c r="B52" s="38"/>
      <c r="C52" s="38"/>
      <c r="D52" s="38"/>
      <c r="E52" s="53"/>
      <c r="F52" s="53"/>
      <c r="G52" s="53"/>
      <c r="H52" s="53"/>
      <c r="I52" s="53"/>
      <c r="J52" s="53"/>
    </row>
    <row r="53" spans="2:14" x14ac:dyDescent="0.35">
      <c r="B53" s="58" t="s">
        <v>18</v>
      </c>
      <c r="C53" s="15" t="s">
        <v>133</v>
      </c>
      <c r="D53" s="73"/>
      <c r="E53" s="74">
        <f>E48</f>
        <v>0</v>
      </c>
      <c r="F53" s="75"/>
      <c r="G53" s="75"/>
      <c r="H53" s="75"/>
      <c r="I53" s="75"/>
      <c r="J53" s="75"/>
    </row>
    <row r="54" spans="2:14" x14ac:dyDescent="0.35">
      <c r="C54" s="6"/>
      <c r="D54" s="73"/>
      <c r="E54" s="8" t="s">
        <v>171</v>
      </c>
      <c r="F54" s="8" t="s">
        <v>172</v>
      </c>
      <c r="G54" s="8" t="s">
        <v>173</v>
      </c>
      <c r="H54" s="8" t="s">
        <v>174</v>
      </c>
      <c r="I54" s="8" t="s">
        <v>175</v>
      </c>
      <c r="J54" s="8" t="s">
        <v>176</v>
      </c>
      <c r="K54" s="8" t="s">
        <v>221</v>
      </c>
      <c r="L54" s="8" t="s">
        <v>222</v>
      </c>
      <c r="M54" s="62" t="s">
        <v>177</v>
      </c>
    </row>
    <row r="55" spans="2:14" x14ac:dyDescent="0.35">
      <c r="B55" s="58" t="s">
        <v>19</v>
      </c>
      <c r="C55" s="15" t="s">
        <v>166</v>
      </c>
      <c r="D55" s="73"/>
      <c r="E55" s="76">
        <f>((IFERROR($E$53/$D$13,0))*E$13)</f>
        <v>0</v>
      </c>
      <c r="F55" s="76">
        <f>((IFERROR($E$53/$D$13,0))*F$13)</f>
        <v>0</v>
      </c>
      <c r="G55" s="76">
        <f t="shared" ref="G55:L55" si="0">((IFERROR($E$53/$D$13,0))*G$13)</f>
        <v>0</v>
      </c>
      <c r="H55" s="76">
        <f t="shared" si="0"/>
        <v>0</v>
      </c>
      <c r="I55" s="76">
        <f t="shared" si="0"/>
        <v>0</v>
      </c>
      <c r="J55" s="76">
        <f t="shared" si="0"/>
        <v>0</v>
      </c>
      <c r="K55" s="76">
        <f t="shared" si="0"/>
        <v>0</v>
      </c>
      <c r="L55" s="76">
        <f t="shared" si="0"/>
        <v>0</v>
      </c>
      <c r="M55" s="77">
        <f>SUM(E55:L55)</f>
        <v>0</v>
      </c>
    </row>
    <row r="56" spans="2:14" x14ac:dyDescent="0.35">
      <c r="B56" s="58" t="s">
        <v>20</v>
      </c>
      <c r="C56" s="15" t="s">
        <v>127</v>
      </c>
      <c r="D56" s="73"/>
      <c r="E56" s="78"/>
      <c r="F56" s="79"/>
      <c r="G56" s="79"/>
      <c r="H56" s="79"/>
      <c r="I56" s="79"/>
      <c r="J56" s="79"/>
      <c r="K56" s="79"/>
      <c r="L56" s="79"/>
      <c r="M56" s="77">
        <f>(E56*E$13)+(F56*F$13)+(G56*G$13)+(H56*H$13)+(I56*I$13)+(J56*J$13)+(K56*K$13)+(L56*L$13)</f>
        <v>0</v>
      </c>
    </row>
    <row r="57" spans="2:14" ht="15.65" customHeight="1" x14ac:dyDescent="0.35">
      <c r="B57" s="58" t="s">
        <v>21</v>
      </c>
      <c r="C57" s="15" t="s">
        <v>210</v>
      </c>
      <c r="D57" s="2">
        <v>2E-3</v>
      </c>
      <c r="E57" s="80">
        <f>((IFERROR(($E$22*$D$57)/$D$13,0))*E$13)</f>
        <v>0</v>
      </c>
      <c r="F57" s="80">
        <f t="shared" ref="F57:L57" si="1">((IFERROR(($E$22*$D$57)/$D$13,0))*F$13)</f>
        <v>0</v>
      </c>
      <c r="G57" s="80">
        <f t="shared" si="1"/>
        <v>0</v>
      </c>
      <c r="H57" s="80">
        <f t="shared" si="1"/>
        <v>0</v>
      </c>
      <c r="I57" s="80">
        <f t="shared" si="1"/>
        <v>0</v>
      </c>
      <c r="J57" s="80">
        <f t="shared" si="1"/>
        <v>0</v>
      </c>
      <c r="K57" s="80">
        <f t="shared" si="1"/>
        <v>0</v>
      </c>
      <c r="L57" s="80">
        <f t="shared" si="1"/>
        <v>0</v>
      </c>
      <c r="M57" s="77">
        <f>SUM(E57:L57)</f>
        <v>0</v>
      </c>
    </row>
    <row r="58" spans="2:14" x14ac:dyDescent="0.35">
      <c r="B58" s="58" t="s">
        <v>22</v>
      </c>
      <c r="C58" s="15" t="s">
        <v>167</v>
      </c>
      <c r="D58" s="82"/>
      <c r="E58" s="78"/>
      <c r="F58" s="79"/>
      <c r="G58" s="79"/>
      <c r="H58" s="79"/>
      <c r="I58" s="79"/>
      <c r="J58" s="79"/>
      <c r="K58" s="79"/>
      <c r="L58" s="79"/>
      <c r="M58" s="77">
        <f>(E58*E$13)+(F58*F$13)+(G58*G$13)+(H58*H$13)+(I58*I$13)+(J58*J$13)+(K58*K$13)+(L58*L$13)</f>
        <v>0</v>
      </c>
    </row>
    <row r="59" spans="2:14" ht="32.5" customHeight="1" x14ac:dyDescent="0.35">
      <c r="B59" s="58" t="s">
        <v>23</v>
      </c>
      <c r="C59" s="136" t="s">
        <v>220</v>
      </c>
      <c r="D59" s="4">
        <v>0.06</v>
      </c>
      <c r="E59" s="80">
        <f>((IFERROR((((($D$59*$E$22)/25)/$D$13)),0)*E$13))</f>
        <v>0</v>
      </c>
      <c r="F59" s="80">
        <f t="shared" ref="F59:L59" si="2">((IFERROR((((($D$59*$E$22)/25)/$D$13)),0)*F$13))</f>
        <v>0</v>
      </c>
      <c r="G59" s="80">
        <f t="shared" si="2"/>
        <v>0</v>
      </c>
      <c r="H59" s="80">
        <f t="shared" si="2"/>
        <v>0</v>
      </c>
      <c r="I59" s="80">
        <f t="shared" si="2"/>
        <v>0</v>
      </c>
      <c r="J59" s="80">
        <f t="shared" si="2"/>
        <v>0</v>
      </c>
      <c r="K59" s="80">
        <f t="shared" si="2"/>
        <v>0</v>
      </c>
      <c r="L59" s="80">
        <f t="shared" si="2"/>
        <v>0</v>
      </c>
      <c r="M59" s="77">
        <f>SUM(E59:L59)</f>
        <v>0</v>
      </c>
    </row>
    <row r="60" spans="2:14" x14ac:dyDescent="0.35">
      <c r="B60" s="58" t="s">
        <v>33</v>
      </c>
      <c r="C60" s="15" t="s">
        <v>129</v>
      </c>
      <c r="D60" s="73"/>
      <c r="E60" s="78"/>
      <c r="F60" s="79"/>
      <c r="G60" s="79"/>
      <c r="H60" s="79"/>
      <c r="I60" s="79"/>
      <c r="J60" s="79"/>
      <c r="K60" s="79"/>
      <c r="L60" s="79"/>
      <c r="M60" s="77">
        <f>(E60*E$13)+(F60*F$13)+(G60*G$13)+(H60*H$13)+(I60*I$13)+(J60*J$13)+(K60*K$13)+(L60*L$13)</f>
        <v>0</v>
      </c>
    </row>
    <row r="61" spans="2:14" ht="16.75" customHeight="1" x14ac:dyDescent="0.35">
      <c r="B61" s="58" t="s">
        <v>35</v>
      </c>
      <c r="C61" s="15" t="s">
        <v>168</v>
      </c>
      <c r="D61" s="17">
        <v>0.02</v>
      </c>
      <c r="E61" s="80">
        <f t="shared" ref="E61:L61" si="3">$D$61*E77</f>
        <v>0</v>
      </c>
      <c r="F61" s="81">
        <f t="shared" si="3"/>
        <v>0</v>
      </c>
      <c r="G61" s="81">
        <f t="shared" si="3"/>
        <v>0</v>
      </c>
      <c r="H61" s="81">
        <f t="shared" si="3"/>
        <v>0</v>
      </c>
      <c r="I61" s="81">
        <f t="shared" si="3"/>
        <v>0</v>
      </c>
      <c r="J61" s="81">
        <f t="shared" si="3"/>
        <v>0</v>
      </c>
      <c r="K61" s="81">
        <f t="shared" si="3"/>
        <v>0</v>
      </c>
      <c r="L61" s="81">
        <f t="shared" si="3"/>
        <v>0</v>
      </c>
      <c r="M61" s="77">
        <f>(E61*E$13)+(F61*F$13)+(G61*G$13)+(H61*H$13)+(I61*I$13)+(J61*J$13)+(K61*K$13)+(L61*L$13)</f>
        <v>0</v>
      </c>
    </row>
    <row r="62" spans="2:14" x14ac:dyDescent="0.35">
      <c r="B62" s="58" t="s">
        <v>43</v>
      </c>
      <c r="C62" s="15" t="s">
        <v>180</v>
      </c>
      <c r="D62" s="73"/>
      <c r="E62" s="78"/>
      <c r="F62" s="79"/>
      <c r="G62" s="79"/>
      <c r="H62" s="79"/>
      <c r="I62" s="79"/>
      <c r="J62" s="79"/>
      <c r="K62" s="79"/>
      <c r="L62" s="79"/>
      <c r="M62" s="77">
        <f>(E62*E$13)+(F62*F$13)+(G62*G$13)+(H62*H$13)+(I62*I$13)+(J62*J$13)+(K62*K$13)+(L62*L$13)</f>
        <v>0</v>
      </c>
    </row>
    <row r="63" spans="2:14" x14ac:dyDescent="0.35">
      <c r="B63" s="38"/>
      <c r="C63" s="11"/>
      <c r="D63" s="73"/>
      <c r="E63" s="73"/>
      <c r="F63" s="73"/>
      <c r="G63" s="73"/>
      <c r="H63" s="73"/>
      <c r="I63" s="73"/>
      <c r="J63" s="73"/>
      <c r="K63" s="73"/>
      <c r="L63" s="73"/>
      <c r="M63" s="73"/>
      <c r="N63" s="73"/>
    </row>
    <row r="64" spans="2:14" ht="18.5" x14ac:dyDescent="0.45">
      <c r="C64" s="150" t="s">
        <v>169</v>
      </c>
      <c r="D64" s="151"/>
      <c r="E64" s="83">
        <f t="shared" ref="E64:L64" si="4">E65/12</f>
        <v>0</v>
      </c>
      <c r="F64" s="84">
        <f t="shared" si="4"/>
        <v>0</v>
      </c>
      <c r="G64" s="84">
        <f t="shared" si="4"/>
        <v>0</v>
      </c>
      <c r="H64" s="84">
        <f t="shared" si="4"/>
        <v>0</v>
      </c>
      <c r="I64" s="84">
        <f t="shared" si="4"/>
        <v>0</v>
      </c>
      <c r="J64" s="84">
        <f t="shared" si="4"/>
        <v>0</v>
      </c>
      <c r="K64" s="84">
        <f t="shared" si="4"/>
        <v>0</v>
      </c>
      <c r="L64" s="84">
        <f t="shared" si="4"/>
        <v>0</v>
      </c>
      <c r="M64" s="85">
        <f>SUM(E64:L64)</f>
        <v>0</v>
      </c>
    </row>
    <row r="65" spans="2:14" ht="18.5" x14ac:dyDescent="0.45">
      <c r="B65" s="58" t="s">
        <v>45</v>
      </c>
      <c r="C65" s="150" t="s">
        <v>170</v>
      </c>
      <c r="D65" s="151"/>
      <c r="E65" s="83">
        <f t="shared" ref="E65:L65" si="5">(SUM(E55+E56+E57+E58+E59+E60+E61+E62))*E13</f>
        <v>0</v>
      </c>
      <c r="F65" s="84">
        <f t="shared" si="5"/>
        <v>0</v>
      </c>
      <c r="G65" s="84">
        <f t="shared" si="5"/>
        <v>0</v>
      </c>
      <c r="H65" s="84">
        <f t="shared" si="5"/>
        <v>0</v>
      </c>
      <c r="I65" s="84">
        <f t="shared" si="5"/>
        <v>0</v>
      </c>
      <c r="J65" s="84">
        <f t="shared" si="5"/>
        <v>0</v>
      </c>
      <c r="K65" s="84">
        <f t="shared" si="5"/>
        <v>0</v>
      </c>
      <c r="L65" s="84">
        <f t="shared" si="5"/>
        <v>0</v>
      </c>
      <c r="M65" s="85">
        <f>SUM(E65:L65)</f>
        <v>0</v>
      </c>
    </row>
    <row r="66" spans="2:14" ht="23.5" x14ac:dyDescent="0.55000000000000004">
      <c r="C66" s="86"/>
      <c r="D66" s="87"/>
      <c r="E66" s="88"/>
      <c r="F66" s="88"/>
      <c r="G66" s="88"/>
      <c r="H66" s="88"/>
      <c r="I66" s="88"/>
      <c r="J66" s="88"/>
      <c r="K66" s="89"/>
    </row>
    <row r="67" spans="2:14" ht="26.4" customHeight="1" x14ac:dyDescent="0.35">
      <c r="B67" s="147" t="s">
        <v>31</v>
      </c>
      <c r="C67" s="148"/>
      <c r="D67" s="148"/>
      <c r="E67" s="148"/>
      <c r="F67" s="148"/>
      <c r="G67" s="148"/>
      <c r="H67" s="148"/>
      <c r="I67" s="148"/>
      <c r="J67" s="148"/>
      <c r="K67" s="148"/>
      <c r="L67" s="148"/>
      <c r="M67" s="148"/>
    </row>
    <row r="68" spans="2:14" ht="26.4" customHeight="1" x14ac:dyDescent="0.35">
      <c r="B68" s="147"/>
      <c r="C68" s="148"/>
      <c r="D68" s="148"/>
      <c r="E68" s="148"/>
      <c r="F68" s="148"/>
      <c r="G68" s="148"/>
      <c r="H68" s="148"/>
      <c r="I68" s="148"/>
      <c r="J68" s="148"/>
      <c r="K68" s="148"/>
      <c r="L68" s="148"/>
      <c r="M68" s="148"/>
    </row>
    <row r="69" spans="2:14" x14ac:dyDescent="0.35">
      <c r="C69" s="87"/>
      <c r="D69" s="38"/>
      <c r="E69" s="38"/>
    </row>
    <row r="70" spans="2:14" x14ac:dyDescent="0.35">
      <c r="B70" s="39" t="s">
        <v>24</v>
      </c>
      <c r="C70" s="152" t="s">
        <v>178</v>
      </c>
      <c r="D70" s="152"/>
      <c r="E70" s="152"/>
      <c r="F70" s="152"/>
      <c r="G70" s="152"/>
      <c r="H70" s="152"/>
      <c r="I70" s="152"/>
      <c r="J70" s="152"/>
      <c r="K70" s="152"/>
      <c r="L70" s="152"/>
      <c r="M70" s="152"/>
    </row>
    <row r="71" spans="2:14" x14ac:dyDescent="0.35">
      <c r="B71" s="38"/>
      <c r="C71" s="38"/>
      <c r="D71" s="38"/>
      <c r="E71" s="8" t="s">
        <v>171</v>
      </c>
      <c r="F71" s="8" t="s">
        <v>172</v>
      </c>
      <c r="G71" s="8" t="s">
        <v>173</v>
      </c>
      <c r="H71" s="8" t="s">
        <v>174</v>
      </c>
      <c r="I71" s="8" t="s">
        <v>175</v>
      </c>
      <c r="J71" s="8" t="s">
        <v>176</v>
      </c>
      <c r="K71" s="8" t="s">
        <v>221</v>
      </c>
      <c r="L71" s="8" t="s">
        <v>222</v>
      </c>
      <c r="M71" s="62" t="s">
        <v>177</v>
      </c>
    </row>
    <row r="72" spans="2:14" ht="31" x14ac:dyDescent="0.35">
      <c r="B72" s="58" t="s">
        <v>25</v>
      </c>
      <c r="C72" s="15" t="s">
        <v>134</v>
      </c>
      <c r="E72" s="78"/>
      <c r="F72" s="79"/>
      <c r="G72" s="79"/>
      <c r="H72" s="79"/>
      <c r="I72" s="79"/>
      <c r="J72" s="79"/>
      <c r="K72" s="79"/>
      <c r="L72" s="79"/>
      <c r="M72" s="77">
        <f>(E72*E$13)+(F72*F$13)+(G72*G$13)+(H72*H$13)+(I72*I$13)+(J72*J$13)+(K72*K$13)+(L72*L$13)</f>
        <v>0</v>
      </c>
    </row>
    <row r="73" spans="2:14" x14ac:dyDescent="0.35">
      <c r="B73" s="58" t="s">
        <v>26</v>
      </c>
      <c r="C73" s="15" t="s">
        <v>130</v>
      </c>
      <c r="E73" s="90"/>
      <c r="F73" s="91"/>
      <c r="G73" s="91"/>
      <c r="H73" s="91"/>
      <c r="I73" s="91"/>
      <c r="J73" s="91"/>
      <c r="K73" s="91"/>
      <c r="L73" s="91"/>
      <c r="M73" s="77"/>
    </row>
    <row r="74" spans="2:14" ht="30.65" customHeight="1" x14ac:dyDescent="0.35">
      <c r="B74" s="58" t="s">
        <v>32</v>
      </c>
      <c r="C74" s="15" t="s">
        <v>179</v>
      </c>
      <c r="E74" s="78"/>
      <c r="F74" s="79"/>
      <c r="G74" s="79"/>
      <c r="H74" s="79"/>
      <c r="I74" s="79"/>
      <c r="J74" s="79"/>
      <c r="K74" s="79"/>
      <c r="L74" s="79"/>
      <c r="M74" s="92">
        <f>(E74*E$13)+(F74*F$13)+(G74*G$13)+(H74*H$13)+(I74*I$13)+(J74*J$13)+(K74*K$13)+(L74*L$13)</f>
        <v>0</v>
      </c>
    </row>
    <row r="75" spans="2:14" ht="18" customHeight="1" x14ac:dyDescent="0.35">
      <c r="C75" s="11"/>
      <c r="E75" s="26"/>
      <c r="F75" s="26"/>
      <c r="G75" s="26"/>
      <c r="H75" s="26"/>
      <c r="I75" s="26"/>
      <c r="J75" s="26"/>
      <c r="K75" s="26"/>
      <c r="L75" s="26"/>
      <c r="M75" s="26"/>
      <c r="N75" s="26"/>
    </row>
    <row r="76" spans="2:14" ht="18.5" x14ac:dyDescent="0.45">
      <c r="C76" s="153" t="s">
        <v>214</v>
      </c>
      <c r="D76" s="154"/>
      <c r="E76" s="83">
        <f t="shared" ref="E76:L76" si="6">((E72*E73)+E74)*E$13</f>
        <v>0</v>
      </c>
      <c r="F76" s="84">
        <f t="shared" si="6"/>
        <v>0</v>
      </c>
      <c r="G76" s="84">
        <f t="shared" si="6"/>
        <v>0</v>
      </c>
      <c r="H76" s="84">
        <f t="shared" si="6"/>
        <v>0</v>
      </c>
      <c r="I76" s="84">
        <f t="shared" si="6"/>
        <v>0</v>
      </c>
      <c r="J76" s="84">
        <f t="shared" si="6"/>
        <v>0</v>
      </c>
      <c r="K76" s="84">
        <f t="shared" si="6"/>
        <v>0</v>
      </c>
      <c r="L76" s="84">
        <f t="shared" si="6"/>
        <v>0</v>
      </c>
      <c r="M76" s="85">
        <f>SUM(E76:J76)</f>
        <v>0</v>
      </c>
    </row>
    <row r="77" spans="2:14" ht="18.5" x14ac:dyDescent="0.45">
      <c r="B77" s="58" t="s">
        <v>44</v>
      </c>
      <c r="C77" s="153" t="s">
        <v>215</v>
      </c>
      <c r="D77" s="154"/>
      <c r="E77" s="83">
        <f>E76*12</f>
        <v>0</v>
      </c>
      <c r="F77" s="84">
        <f t="shared" ref="F77:L77" si="7">F76*12</f>
        <v>0</v>
      </c>
      <c r="G77" s="84">
        <f t="shared" si="7"/>
        <v>0</v>
      </c>
      <c r="H77" s="84">
        <f t="shared" si="7"/>
        <v>0</v>
      </c>
      <c r="I77" s="84">
        <f t="shared" si="7"/>
        <v>0</v>
      </c>
      <c r="J77" s="84">
        <f t="shared" si="7"/>
        <v>0</v>
      </c>
      <c r="K77" s="84">
        <f t="shared" si="7"/>
        <v>0</v>
      </c>
      <c r="L77" s="84">
        <f t="shared" si="7"/>
        <v>0</v>
      </c>
      <c r="M77" s="85">
        <f>SUM(E77:J77)</f>
        <v>0</v>
      </c>
    </row>
    <row r="78" spans="2:14" ht="52.75" customHeight="1" x14ac:dyDescent="0.35">
      <c r="C78" s="155" t="str">
        <f>IF(M77&lt;M55,"Your annual income [5d] does not cover your loan payments [4b].
You should review your income, expenses and project costs. You might also consider reducing the scope of the project.","")</f>
        <v/>
      </c>
      <c r="D78" s="155"/>
      <c r="E78" s="155"/>
      <c r="F78" s="155"/>
      <c r="G78" s="155"/>
      <c r="H78" s="155"/>
      <c r="I78" s="155"/>
      <c r="J78" s="155"/>
      <c r="K78" s="155"/>
      <c r="L78" s="155"/>
      <c r="M78" s="155"/>
    </row>
    <row r="79" spans="2:14" ht="26.4" customHeight="1" x14ac:dyDescent="0.35">
      <c r="B79" s="147" t="s">
        <v>31</v>
      </c>
      <c r="C79" s="148"/>
      <c r="D79" s="148"/>
      <c r="E79" s="148"/>
      <c r="F79" s="148"/>
      <c r="G79" s="148"/>
      <c r="H79" s="148"/>
      <c r="I79" s="148"/>
      <c r="J79" s="148"/>
      <c r="K79" s="148"/>
      <c r="L79" s="148"/>
      <c r="M79" s="148"/>
    </row>
    <row r="80" spans="2:14" ht="26.4" customHeight="1" x14ac:dyDescent="0.35">
      <c r="B80" s="147"/>
      <c r="C80" s="148"/>
      <c r="D80" s="148"/>
      <c r="E80" s="148"/>
      <c r="F80" s="148"/>
      <c r="G80" s="148"/>
      <c r="H80" s="148"/>
      <c r="I80" s="148"/>
      <c r="J80" s="148"/>
      <c r="K80" s="148"/>
      <c r="L80" s="148"/>
      <c r="M80" s="148"/>
    </row>
    <row r="81" spans="2:16" ht="18.5" x14ac:dyDescent="0.35">
      <c r="C81" s="87"/>
      <c r="D81" s="87"/>
      <c r="E81" s="88"/>
      <c r="F81" s="88"/>
      <c r="G81" s="88"/>
      <c r="H81" s="88"/>
      <c r="I81" s="88"/>
      <c r="J81" s="88"/>
    </row>
    <row r="82" spans="2:16" ht="18.5" x14ac:dyDescent="0.35">
      <c r="B82" s="156" t="s">
        <v>181</v>
      </c>
      <c r="C82" s="156"/>
      <c r="D82" s="156"/>
      <c r="E82" s="156"/>
      <c r="F82" s="156"/>
      <c r="G82" s="156"/>
      <c r="H82" s="156"/>
      <c r="I82" s="156"/>
      <c r="J82" s="156"/>
      <c r="K82" s="156"/>
      <c r="L82" s="156"/>
      <c r="M82" s="156"/>
    </row>
    <row r="83" spans="2:16" x14ac:dyDescent="0.35">
      <c r="B83" s="39" t="s">
        <v>29</v>
      </c>
      <c r="C83" s="149" t="s">
        <v>182</v>
      </c>
      <c r="D83" s="149"/>
      <c r="E83" s="149"/>
      <c r="F83" s="149"/>
      <c r="G83" s="149"/>
      <c r="H83" s="149"/>
      <c r="I83" s="149"/>
      <c r="J83" s="149"/>
      <c r="K83" s="149"/>
      <c r="L83" s="149"/>
      <c r="M83" s="149"/>
    </row>
    <row r="84" spans="2:16" x14ac:dyDescent="0.35">
      <c r="B84" s="38"/>
      <c r="C84" s="38"/>
      <c r="D84" s="38"/>
      <c r="E84" s="8" t="s">
        <v>171</v>
      </c>
      <c r="F84" s="8" t="s">
        <v>172</v>
      </c>
      <c r="G84" s="8" t="s">
        <v>173</v>
      </c>
      <c r="H84" s="8" t="s">
        <v>174</v>
      </c>
      <c r="I84" s="8" t="s">
        <v>175</v>
      </c>
      <c r="J84" s="8" t="s">
        <v>176</v>
      </c>
      <c r="K84" s="8" t="s">
        <v>221</v>
      </c>
      <c r="L84" s="8" t="s">
        <v>222</v>
      </c>
      <c r="M84" s="62" t="s">
        <v>177</v>
      </c>
    </row>
    <row r="85" spans="2:16" ht="18.5" x14ac:dyDescent="0.35">
      <c r="B85" s="38"/>
      <c r="C85" s="38"/>
      <c r="D85" s="7" t="s">
        <v>178</v>
      </c>
      <c r="E85" s="93">
        <f>E76</f>
        <v>0</v>
      </c>
      <c r="F85" s="93">
        <f t="shared" ref="F85:L85" si="8">F76</f>
        <v>0</v>
      </c>
      <c r="G85" s="93">
        <f t="shared" si="8"/>
        <v>0</v>
      </c>
      <c r="H85" s="93">
        <f t="shared" si="8"/>
        <v>0</v>
      </c>
      <c r="I85" s="93">
        <f t="shared" si="8"/>
        <v>0</v>
      </c>
      <c r="J85" s="93">
        <f t="shared" si="8"/>
        <v>0</v>
      </c>
      <c r="K85" s="93">
        <f t="shared" si="8"/>
        <v>0</v>
      </c>
      <c r="L85" s="93">
        <f t="shared" si="8"/>
        <v>0</v>
      </c>
      <c r="M85" s="94">
        <f>M76</f>
        <v>0</v>
      </c>
    </row>
    <row r="86" spans="2:16" ht="19" thickBot="1" x14ac:dyDescent="0.4">
      <c r="B86" s="38"/>
      <c r="C86" s="38"/>
      <c r="D86" s="9" t="s">
        <v>183</v>
      </c>
      <c r="E86" s="95">
        <f t="shared" ref="E86:L86" si="9">E64</f>
        <v>0</v>
      </c>
      <c r="F86" s="95">
        <f t="shared" si="9"/>
        <v>0</v>
      </c>
      <c r="G86" s="95">
        <f t="shared" si="9"/>
        <v>0</v>
      </c>
      <c r="H86" s="95">
        <f t="shared" si="9"/>
        <v>0</v>
      </c>
      <c r="I86" s="95">
        <f t="shared" si="9"/>
        <v>0</v>
      </c>
      <c r="J86" s="95">
        <f t="shared" si="9"/>
        <v>0</v>
      </c>
      <c r="K86" s="95">
        <f t="shared" si="9"/>
        <v>0</v>
      </c>
      <c r="L86" s="95">
        <f t="shared" si="9"/>
        <v>0</v>
      </c>
      <c r="M86" s="96">
        <f>M64</f>
        <v>0</v>
      </c>
    </row>
    <row r="87" spans="2:16" s="100" customFormat="1" ht="33" customHeight="1" thickBot="1" x14ac:dyDescent="0.4">
      <c r="B87" s="62"/>
      <c r="C87" s="97"/>
      <c r="D87" s="10" t="s">
        <v>184</v>
      </c>
      <c r="E87" s="98">
        <f t="shared" ref="E87:L87" si="10">E76-E64</f>
        <v>0</v>
      </c>
      <c r="F87" s="98">
        <f t="shared" si="10"/>
        <v>0</v>
      </c>
      <c r="G87" s="98">
        <f t="shared" si="10"/>
        <v>0</v>
      </c>
      <c r="H87" s="98">
        <f t="shared" si="10"/>
        <v>0</v>
      </c>
      <c r="I87" s="98">
        <f t="shared" si="10"/>
        <v>0</v>
      </c>
      <c r="J87" s="98">
        <f t="shared" si="10"/>
        <v>0</v>
      </c>
      <c r="K87" s="98">
        <f t="shared" si="10"/>
        <v>0</v>
      </c>
      <c r="L87" s="98">
        <f t="shared" si="10"/>
        <v>0</v>
      </c>
      <c r="M87" s="99">
        <f>M76-M64</f>
        <v>0</v>
      </c>
    </row>
    <row r="88" spans="2:16" ht="19" thickTop="1" x14ac:dyDescent="0.35">
      <c r="C88" s="101"/>
      <c r="D88" s="7" t="s">
        <v>178</v>
      </c>
      <c r="E88" s="102">
        <f>E77</f>
        <v>0</v>
      </c>
      <c r="F88" s="102">
        <f t="shared" ref="F88:L88" si="11">F77</f>
        <v>0</v>
      </c>
      <c r="G88" s="102">
        <f t="shared" si="11"/>
        <v>0</v>
      </c>
      <c r="H88" s="102">
        <f t="shared" si="11"/>
        <v>0</v>
      </c>
      <c r="I88" s="102">
        <f t="shared" si="11"/>
        <v>0</v>
      </c>
      <c r="J88" s="102">
        <f t="shared" si="11"/>
        <v>0</v>
      </c>
      <c r="K88" s="102">
        <f t="shared" si="11"/>
        <v>0</v>
      </c>
      <c r="L88" s="102">
        <f t="shared" si="11"/>
        <v>0</v>
      </c>
      <c r="M88" s="103">
        <f>M77</f>
        <v>0</v>
      </c>
    </row>
    <row r="89" spans="2:16" ht="19" thickBot="1" x14ac:dyDescent="0.4">
      <c r="C89" s="101"/>
      <c r="D89" s="9" t="s">
        <v>183</v>
      </c>
      <c r="E89" s="104">
        <f t="shared" ref="E89:L89" si="12">E65</f>
        <v>0</v>
      </c>
      <c r="F89" s="104">
        <f t="shared" si="12"/>
        <v>0</v>
      </c>
      <c r="G89" s="104">
        <f t="shared" si="12"/>
        <v>0</v>
      </c>
      <c r="H89" s="104">
        <f t="shared" si="12"/>
        <v>0</v>
      </c>
      <c r="I89" s="104">
        <f t="shared" si="12"/>
        <v>0</v>
      </c>
      <c r="J89" s="104">
        <f t="shared" si="12"/>
        <v>0</v>
      </c>
      <c r="K89" s="104">
        <f t="shared" si="12"/>
        <v>0</v>
      </c>
      <c r="L89" s="104">
        <f t="shared" si="12"/>
        <v>0</v>
      </c>
      <c r="M89" s="105">
        <f>M65</f>
        <v>0</v>
      </c>
    </row>
    <row r="90" spans="2:16" s="100" customFormat="1" ht="33" customHeight="1" thickBot="1" x14ac:dyDescent="0.4">
      <c r="B90" s="62"/>
      <c r="C90" s="106"/>
      <c r="D90" s="10" t="s">
        <v>185</v>
      </c>
      <c r="E90" s="107">
        <f t="shared" ref="E90:L90" si="13">E77-E65</f>
        <v>0</v>
      </c>
      <c r="F90" s="107">
        <f t="shared" si="13"/>
        <v>0</v>
      </c>
      <c r="G90" s="107">
        <f t="shared" si="13"/>
        <v>0</v>
      </c>
      <c r="H90" s="107">
        <f t="shared" si="13"/>
        <v>0</v>
      </c>
      <c r="I90" s="107">
        <f t="shared" si="13"/>
        <v>0</v>
      </c>
      <c r="J90" s="107">
        <f t="shared" si="13"/>
        <v>0</v>
      </c>
      <c r="K90" s="107">
        <f t="shared" si="13"/>
        <v>0</v>
      </c>
      <c r="L90" s="107">
        <f t="shared" si="13"/>
        <v>0</v>
      </c>
      <c r="M90" s="99">
        <f>M77-M65</f>
        <v>0</v>
      </c>
      <c r="N90" s="108"/>
    </row>
    <row r="91" spans="2:16" ht="54" customHeight="1" thickTop="1" x14ac:dyDescent="0.55000000000000004">
      <c r="C91" s="86"/>
      <c r="D91" s="109"/>
      <c r="E91" s="88"/>
      <c r="F91" s="88"/>
      <c r="G91" s="88"/>
      <c r="H91" s="88"/>
      <c r="I91" s="88"/>
      <c r="J91" s="88"/>
      <c r="K91" s="89"/>
    </row>
    <row r="92" spans="2:16" ht="21" x14ac:dyDescent="0.35">
      <c r="B92" s="140" t="s">
        <v>186</v>
      </c>
      <c r="C92" s="141"/>
      <c r="D92" s="141"/>
      <c r="E92" s="141"/>
      <c r="F92" s="141"/>
      <c r="G92" s="141"/>
      <c r="H92" s="141"/>
      <c r="I92" s="141"/>
      <c r="J92" s="141"/>
      <c r="K92" s="141"/>
      <c r="L92" s="141"/>
      <c r="M92" s="141"/>
    </row>
    <row r="93" spans="2:16" ht="16" thickBot="1" x14ac:dyDescent="0.4">
      <c r="B93" s="38"/>
      <c r="C93" s="38"/>
      <c r="D93" s="38"/>
      <c r="E93" s="38"/>
    </row>
    <row r="94" spans="2:16" s="114" customFormat="1" ht="57" customHeight="1" thickBot="1" x14ac:dyDescent="0.55000000000000004">
      <c r="B94" s="110"/>
      <c r="C94" s="14" t="s">
        <v>199</v>
      </c>
      <c r="D94" s="29"/>
      <c r="E94" s="111" t="s">
        <v>188</v>
      </c>
      <c r="F94" s="142" t="str">
        <f>IF($D$13=0,"Analysis to be completed",(IF(M90&lt;0,(FV(J94,D94,M90,0,0)),"No deficit")))</f>
        <v>Analysis to be completed</v>
      </c>
      <c r="G94" s="143"/>
      <c r="H94" s="144" t="s">
        <v>197</v>
      </c>
      <c r="I94" s="145"/>
      <c r="J94" s="34">
        <v>0.02</v>
      </c>
      <c r="K94" s="112"/>
      <c r="L94" s="113"/>
      <c r="M94" s="38"/>
      <c r="N94" s="38"/>
      <c r="O94" s="38"/>
    </row>
    <row r="95" spans="2:16" ht="21" x14ac:dyDescent="0.5">
      <c r="C95" s="7" t="s">
        <v>187</v>
      </c>
      <c r="D95" s="115">
        <f>E43</f>
        <v>0</v>
      </c>
      <c r="E95" s="69"/>
      <c r="F95" s="116"/>
      <c r="G95" s="116"/>
      <c r="H95" s="116"/>
      <c r="I95" s="116"/>
      <c r="J95" s="116"/>
      <c r="K95" s="117"/>
      <c r="M95" s="118"/>
    </row>
    <row r="96" spans="2:16" x14ac:dyDescent="0.35">
      <c r="C96" s="119"/>
      <c r="D96" s="120"/>
      <c r="E96" s="116"/>
      <c r="F96" s="116"/>
      <c r="G96" s="116"/>
      <c r="H96" s="116"/>
      <c r="I96" s="116"/>
      <c r="J96" s="116"/>
      <c r="K96" s="117"/>
      <c r="M96" s="121"/>
      <c r="P96" s="121"/>
    </row>
    <row r="97" spans="3:16" x14ac:dyDescent="0.35">
      <c r="C97" s="119"/>
      <c r="D97" s="120"/>
      <c r="E97" s="116"/>
      <c r="F97" s="116"/>
      <c r="G97" s="116"/>
      <c r="H97" s="116"/>
      <c r="I97" s="116"/>
      <c r="J97" s="116"/>
      <c r="K97" s="117"/>
      <c r="M97" s="121"/>
      <c r="P97" s="121"/>
    </row>
    <row r="98" spans="3:16" x14ac:dyDescent="0.35">
      <c r="C98" s="119"/>
      <c r="D98" s="120"/>
      <c r="E98" s="116"/>
      <c r="F98" s="116"/>
      <c r="G98" s="116"/>
      <c r="H98" s="116"/>
      <c r="I98" s="116"/>
      <c r="J98" s="116"/>
      <c r="K98" s="117"/>
      <c r="M98" s="121"/>
      <c r="P98" s="121"/>
    </row>
    <row r="99" spans="3:16" x14ac:dyDescent="0.35">
      <c r="C99" s="119"/>
      <c r="D99" s="120"/>
      <c r="E99" s="116"/>
      <c r="F99" s="116"/>
      <c r="G99" s="116"/>
      <c r="H99" s="116"/>
      <c r="I99" s="116"/>
      <c r="J99" s="116"/>
      <c r="K99" s="117"/>
      <c r="M99" s="121"/>
      <c r="P99" s="121"/>
    </row>
    <row r="100" spans="3:16" x14ac:dyDescent="0.35">
      <c r="C100" s="119"/>
      <c r="D100" s="120"/>
      <c r="E100" s="116"/>
      <c r="F100" s="116"/>
      <c r="G100" s="116"/>
      <c r="H100" s="116"/>
      <c r="I100" s="116"/>
      <c r="J100" s="116"/>
      <c r="K100" s="117"/>
      <c r="M100" s="121"/>
      <c r="P100" s="121"/>
    </row>
    <row r="101" spans="3:16" x14ac:dyDescent="0.35">
      <c r="C101" s="119"/>
      <c r="D101" s="120"/>
      <c r="E101" s="116"/>
      <c r="F101" s="116"/>
      <c r="G101" s="116"/>
      <c r="H101" s="116"/>
      <c r="I101" s="116"/>
      <c r="J101" s="116"/>
      <c r="K101" s="117"/>
      <c r="M101" s="121"/>
      <c r="P101" s="121"/>
    </row>
    <row r="102" spans="3:16" x14ac:dyDescent="0.35">
      <c r="C102" s="119"/>
      <c r="D102" s="120"/>
      <c r="E102" s="116"/>
      <c r="F102" s="116"/>
      <c r="G102" s="116"/>
      <c r="H102" s="116"/>
      <c r="I102" s="116"/>
      <c r="J102" s="116"/>
      <c r="K102" s="117"/>
      <c r="M102" s="121"/>
      <c r="P102" s="121"/>
    </row>
    <row r="103" spans="3:16" x14ac:dyDescent="0.35">
      <c r="C103" s="119"/>
      <c r="D103" s="120"/>
      <c r="E103" s="116"/>
      <c r="F103" s="116"/>
      <c r="G103" s="116"/>
      <c r="H103" s="116"/>
      <c r="I103" s="116"/>
      <c r="J103" s="116"/>
      <c r="K103" s="117"/>
      <c r="M103" s="121"/>
      <c r="P103" s="121"/>
    </row>
    <row r="104" spans="3:16" x14ac:dyDescent="0.35">
      <c r="C104" s="119"/>
      <c r="D104" s="120"/>
      <c r="E104" s="116"/>
      <c r="F104" s="116"/>
      <c r="G104" s="116"/>
      <c r="H104" s="116"/>
      <c r="I104" s="116"/>
      <c r="J104" s="116"/>
      <c r="K104" s="117"/>
      <c r="M104" s="121"/>
      <c r="P104" s="121"/>
    </row>
    <row r="105" spans="3:16" x14ac:dyDescent="0.35">
      <c r="C105" s="119"/>
      <c r="D105" s="120"/>
      <c r="E105" s="116"/>
      <c r="F105" s="116"/>
      <c r="G105" s="116"/>
      <c r="H105" s="116"/>
      <c r="I105" s="116"/>
      <c r="J105" s="116"/>
      <c r="K105" s="117"/>
      <c r="M105" s="121"/>
      <c r="P105" s="121"/>
    </row>
    <row r="106" spans="3:16" x14ac:dyDescent="0.35">
      <c r="C106" s="119"/>
      <c r="D106" s="120"/>
      <c r="E106" s="116"/>
      <c r="F106" s="116"/>
      <c r="G106" s="116"/>
      <c r="H106" s="116"/>
      <c r="I106" s="116"/>
      <c r="J106" s="116"/>
      <c r="K106" s="117"/>
      <c r="P106" s="121"/>
    </row>
    <row r="107" spans="3:16" x14ac:dyDescent="0.35">
      <c r="C107" s="119"/>
      <c r="D107" s="120"/>
      <c r="E107" s="116"/>
      <c r="F107" s="116"/>
      <c r="G107" s="116"/>
      <c r="H107" s="116"/>
      <c r="I107" s="116"/>
      <c r="J107" s="116"/>
      <c r="K107" s="117"/>
      <c r="P107" s="121"/>
    </row>
    <row r="108" spans="3:16" x14ac:dyDescent="0.35">
      <c r="C108" s="119"/>
      <c r="D108" s="120"/>
      <c r="E108" s="116"/>
      <c r="F108" s="116"/>
      <c r="G108" s="116"/>
      <c r="H108" s="116"/>
      <c r="I108" s="116"/>
      <c r="J108" s="116"/>
      <c r="K108" s="117"/>
      <c r="P108" s="121"/>
    </row>
    <row r="109" spans="3:16" x14ac:dyDescent="0.35">
      <c r="C109" s="119"/>
      <c r="D109" s="120"/>
      <c r="E109" s="116"/>
      <c r="F109" s="116"/>
      <c r="G109" s="116"/>
      <c r="H109" s="116"/>
      <c r="I109" s="116"/>
      <c r="J109" s="116"/>
      <c r="K109" s="117"/>
      <c r="P109" s="121"/>
    </row>
    <row r="110" spans="3:16" x14ac:dyDescent="0.35">
      <c r="C110" s="119"/>
      <c r="D110" s="120"/>
      <c r="E110" s="116"/>
      <c r="F110" s="116"/>
      <c r="G110" s="116"/>
      <c r="H110" s="116"/>
      <c r="I110" s="116"/>
      <c r="J110" s="116"/>
      <c r="K110" s="117"/>
    </row>
    <row r="111" spans="3:16" x14ac:dyDescent="0.35">
      <c r="C111" s="119"/>
      <c r="D111" s="120"/>
      <c r="E111" s="116"/>
      <c r="F111" s="116"/>
      <c r="G111" s="116"/>
      <c r="H111" s="116"/>
      <c r="I111" s="116"/>
      <c r="J111" s="116"/>
      <c r="K111" s="117"/>
    </row>
    <row r="112" spans="3:16" x14ac:dyDescent="0.35">
      <c r="C112" s="119"/>
      <c r="D112" s="120"/>
      <c r="E112" s="116"/>
      <c r="F112" s="116"/>
      <c r="G112" s="116"/>
      <c r="H112" s="116"/>
      <c r="I112" s="116"/>
      <c r="J112" s="116"/>
      <c r="K112" s="117"/>
    </row>
    <row r="113" spans="2:13" x14ac:dyDescent="0.35">
      <c r="C113" s="119"/>
      <c r="D113" s="120"/>
      <c r="E113" s="116"/>
      <c r="F113" s="116"/>
      <c r="G113" s="116"/>
      <c r="H113" s="116"/>
      <c r="I113" s="116"/>
      <c r="J113" s="116"/>
      <c r="K113" s="117"/>
    </row>
    <row r="114" spans="2:13" s="122" customFormat="1" ht="18.5" x14ac:dyDescent="0.35">
      <c r="C114" s="123"/>
      <c r="D114" s="124"/>
      <c r="E114" s="124"/>
      <c r="F114" s="124"/>
      <c r="G114" s="124"/>
      <c r="H114" s="124"/>
      <c r="I114" s="124"/>
      <c r="J114" s="124"/>
      <c r="K114" s="124"/>
    </row>
    <row r="115" spans="2:13" s="125" customFormat="1" ht="18.5" x14ac:dyDescent="0.35">
      <c r="C115" s="126"/>
      <c r="D115" s="127"/>
      <c r="E115" s="127"/>
      <c r="F115" s="127"/>
      <c r="G115" s="127"/>
      <c r="H115" s="127"/>
      <c r="I115" s="127"/>
      <c r="J115" s="127"/>
      <c r="K115" s="127"/>
    </row>
    <row r="116" spans="2:13" x14ac:dyDescent="0.35">
      <c r="C116" s="119"/>
      <c r="D116" s="120"/>
      <c r="E116" s="116"/>
      <c r="F116" s="116"/>
      <c r="G116" s="116"/>
      <c r="H116" s="116"/>
      <c r="I116" s="116"/>
      <c r="J116" s="116"/>
      <c r="K116" s="117"/>
    </row>
    <row r="117" spans="2:13" ht="67.75" customHeight="1" x14ac:dyDescent="0.35">
      <c r="C117" s="146" t="s">
        <v>196</v>
      </c>
      <c r="D117" s="146"/>
      <c r="E117" s="146"/>
      <c r="F117" s="146"/>
      <c r="G117" s="146"/>
      <c r="H117" s="146"/>
      <c r="I117" s="146"/>
      <c r="J117" s="146"/>
      <c r="K117" s="146"/>
      <c r="L117" s="146"/>
      <c r="M117" s="146"/>
    </row>
    <row r="118" spans="2:13" x14ac:dyDescent="0.35">
      <c r="B118" s="147" t="s">
        <v>31</v>
      </c>
      <c r="C118" s="148"/>
      <c r="D118" s="148"/>
      <c r="E118" s="148"/>
      <c r="F118" s="148"/>
      <c r="G118" s="148"/>
      <c r="H118" s="148"/>
      <c r="I118" s="148"/>
      <c r="J118" s="148"/>
      <c r="K118" s="148"/>
      <c r="L118" s="148"/>
      <c r="M118" s="148"/>
    </row>
    <row r="119" spans="2:13" x14ac:dyDescent="0.35">
      <c r="B119" s="147"/>
      <c r="C119" s="148"/>
      <c r="D119" s="148"/>
      <c r="E119" s="148"/>
      <c r="F119" s="148"/>
      <c r="G119" s="148"/>
      <c r="H119" s="148"/>
      <c r="I119" s="148"/>
      <c r="J119" s="148"/>
      <c r="K119" s="148"/>
      <c r="L119" s="148"/>
      <c r="M119" s="148"/>
    </row>
    <row r="120" spans="2:13" x14ac:dyDescent="0.35">
      <c r="B120" s="147"/>
      <c r="C120" s="148"/>
      <c r="D120" s="148"/>
      <c r="E120" s="148"/>
      <c r="F120" s="148"/>
      <c r="G120" s="148"/>
      <c r="H120" s="148"/>
      <c r="I120" s="148"/>
      <c r="J120" s="148"/>
      <c r="K120" s="148"/>
      <c r="L120" s="148"/>
      <c r="M120" s="148"/>
    </row>
    <row r="121" spans="2:13" ht="15.65" customHeight="1" x14ac:dyDescent="0.35">
      <c r="B121" s="147"/>
      <c r="C121" s="148"/>
      <c r="D121" s="148"/>
      <c r="E121" s="148"/>
      <c r="F121" s="148"/>
      <c r="G121" s="148"/>
      <c r="H121" s="148"/>
      <c r="I121" s="148"/>
      <c r="J121" s="148"/>
      <c r="K121" s="148"/>
      <c r="L121" s="148"/>
      <c r="M121" s="148"/>
    </row>
    <row r="122" spans="2:13" ht="15.65" customHeight="1" x14ac:dyDescent="0.35">
      <c r="B122" s="147"/>
      <c r="C122" s="148"/>
      <c r="D122" s="148"/>
      <c r="E122" s="148"/>
      <c r="F122" s="148"/>
      <c r="G122" s="148"/>
      <c r="H122" s="148"/>
      <c r="I122" s="148"/>
      <c r="J122" s="148"/>
      <c r="K122" s="148"/>
      <c r="L122" s="148"/>
      <c r="M122" s="148"/>
    </row>
    <row r="123" spans="2:13" x14ac:dyDescent="0.35">
      <c r="C123" s="128"/>
      <c r="I123" s="129"/>
    </row>
    <row r="124" spans="2:13" ht="36" customHeight="1" x14ac:dyDescent="0.35">
      <c r="B124" s="137" t="s">
        <v>189</v>
      </c>
      <c r="C124" s="30" t="s">
        <v>194</v>
      </c>
      <c r="D124" s="31" t="s">
        <v>195</v>
      </c>
      <c r="E124" s="131"/>
      <c r="F124" s="131"/>
      <c r="G124" s="131"/>
      <c r="H124" s="131"/>
      <c r="I124" s="131"/>
      <c r="J124" s="131"/>
      <c r="K124" s="131"/>
      <c r="L124" s="131"/>
      <c r="M124" s="131"/>
    </row>
    <row r="125" spans="2:13" x14ac:dyDescent="0.35">
      <c r="B125" s="138"/>
      <c r="C125" s="130">
        <v>0</v>
      </c>
      <c r="D125" s="130">
        <v>0</v>
      </c>
      <c r="E125" s="131"/>
      <c r="F125" s="131"/>
      <c r="G125" s="131"/>
      <c r="H125" s="131"/>
      <c r="I125" s="131"/>
      <c r="J125" s="131"/>
      <c r="K125" s="131"/>
      <c r="L125" s="131"/>
      <c r="M125" s="131"/>
    </row>
    <row r="126" spans="2:13" x14ac:dyDescent="0.35">
      <c r="B126" s="138"/>
      <c r="C126" s="130">
        <v>1</v>
      </c>
      <c r="D126" s="132">
        <f>IF($M$90&gt;=0,0,(FV($J$94,C126,-($M$90),0,0)))</f>
        <v>0</v>
      </c>
      <c r="E126" s="133"/>
      <c r="F126" s="133"/>
      <c r="J126" s="131"/>
    </row>
    <row r="127" spans="2:13" x14ac:dyDescent="0.35">
      <c r="B127" s="138"/>
      <c r="C127" s="130">
        <v>2</v>
      </c>
      <c r="D127" s="132">
        <f t="shared" ref="D127:D175" si="14">IF($M$90&gt;=0,0,(FV($J$94,C127,-($M$90),0,0)))</f>
        <v>0</v>
      </c>
      <c r="E127" s="133"/>
      <c r="F127" s="133"/>
    </row>
    <row r="128" spans="2:13" x14ac:dyDescent="0.35">
      <c r="B128" s="138"/>
      <c r="C128" s="130">
        <v>3</v>
      </c>
      <c r="D128" s="132">
        <f t="shared" si="14"/>
        <v>0</v>
      </c>
      <c r="E128" s="133"/>
      <c r="F128" s="133"/>
    </row>
    <row r="129" spans="2:6" x14ac:dyDescent="0.35">
      <c r="B129" s="138"/>
      <c r="C129" s="130">
        <v>4</v>
      </c>
      <c r="D129" s="132">
        <f t="shared" si="14"/>
        <v>0</v>
      </c>
      <c r="E129" s="133"/>
      <c r="F129" s="133"/>
    </row>
    <row r="130" spans="2:6" x14ac:dyDescent="0.35">
      <c r="B130" s="138"/>
      <c r="C130" s="130">
        <v>5</v>
      </c>
      <c r="D130" s="132">
        <f t="shared" si="14"/>
        <v>0</v>
      </c>
      <c r="E130" s="133"/>
      <c r="F130" s="133"/>
    </row>
    <row r="131" spans="2:6" x14ac:dyDescent="0.35">
      <c r="B131" s="138"/>
      <c r="C131" s="130">
        <v>6</v>
      </c>
      <c r="D131" s="132">
        <f t="shared" si="14"/>
        <v>0</v>
      </c>
      <c r="E131" s="133"/>
      <c r="F131" s="133"/>
    </row>
    <row r="132" spans="2:6" x14ac:dyDescent="0.35">
      <c r="B132" s="138"/>
      <c r="C132" s="130">
        <v>7</v>
      </c>
      <c r="D132" s="132">
        <f t="shared" si="14"/>
        <v>0</v>
      </c>
      <c r="E132" s="133"/>
      <c r="F132" s="133"/>
    </row>
    <row r="133" spans="2:6" x14ac:dyDescent="0.35">
      <c r="B133" s="138"/>
      <c r="C133" s="130">
        <v>8</v>
      </c>
      <c r="D133" s="132">
        <f t="shared" si="14"/>
        <v>0</v>
      </c>
      <c r="E133" s="133"/>
      <c r="F133" s="133"/>
    </row>
    <row r="134" spans="2:6" x14ac:dyDescent="0.35">
      <c r="B134" s="138"/>
      <c r="C134" s="130">
        <v>9</v>
      </c>
      <c r="D134" s="132">
        <f t="shared" si="14"/>
        <v>0</v>
      </c>
      <c r="E134" s="133"/>
      <c r="F134" s="133"/>
    </row>
    <row r="135" spans="2:6" x14ac:dyDescent="0.35">
      <c r="B135" s="138"/>
      <c r="C135" s="130">
        <v>10</v>
      </c>
      <c r="D135" s="132">
        <f t="shared" si="14"/>
        <v>0</v>
      </c>
      <c r="E135" s="133"/>
      <c r="F135" s="133"/>
    </row>
    <row r="136" spans="2:6" x14ac:dyDescent="0.35">
      <c r="B136" s="138"/>
      <c r="C136" s="130">
        <v>11</v>
      </c>
      <c r="D136" s="132">
        <f t="shared" si="14"/>
        <v>0</v>
      </c>
      <c r="E136" s="133"/>
      <c r="F136" s="133"/>
    </row>
    <row r="137" spans="2:6" x14ac:dyDescent="0.35">
      <c r="B137" s="138"/>
      <c r="C137" s="130">
        <v>12</v>
      </c>
      <c r="D137" s="132">
        <f t="shared" si="14"/>
        <v>0</v>
      </c>
      <c r="E137" s="133"/>
      <c r="F137" s="133"/>
    </row>
    <row r="138" spans="2:6" x14ac:dyDescent="0.35">
      <c r="B138" s="138"/>
      <c r="C138" s="130">
        <v>13</v>
      </c>
      <c r="D138" s="132">
        <f t="shared" si="14"/>
        <v>0</v>
      </c>
      <c r="E138" s="133"/>
      <c r="F138" s="133"/>
    </row>
    <row r="139" spans="2:6" x14ac:dyDescent="0.35">
      <c r="B139" s="138"/>
      <c r="C139" s="130">
        <v>14</v>
      </c>
      <c r="D139" s="132">
        <f t="shared" si="14"/>
        <v>0</v>
      </c>
      <c r="E139" s="133"/>
      <c r="F139" s="133"/>
    </row>
    <row r="140" spans="2:6" x14ac:dyDescent="0.35">
      <c r="B140" s="138"/>
      <c r="C140" s="130">
        <v>15</v>
      </c>
      <c r="D140" s="132">
        <f t="shared" si="14"/>
        <v>0</v>
      </c>
      <c r="E140" s="133"/>
      <c r="F140" s="133"/>
    </row>
    <row r="141" spans="2:6" x14ac:dyDescent="0.35">
      <c r="B141" s="138"/>
      <c r="C141" s="130">
        <v>16</v>
      </c>
      <c r="D141" s="132">
        <f t="shared" si="14"/>
        <v>0</v>
      </c>
      <c r="E141" s="133"/>
      <c r="F141" s="133"/>
    </row>
    <row r="142" spans="2:6" x14ac:dyDescent="0.35">
      <c r="B142" s="138"/>
      <c r="C142" s="130">
        <v>17</v>
      </c>
      <c r="D142" s="132">
        <f t="shared" si="14"/>
        <v>0</v>
      </c>
      <c r="E142" s="133"/>
      <c r="F142" s="133"/>
    </row>
    <row r="143" spans="2:6" x14ac:dyDescent="0.35">
      <c r="B143" s="138"/>
      <c r="C143" s="130">
        <v>18</v>
      </c>
      <c r="D143" s="132">
        <f t="shared" si="14"/>
        <v>0</v>
      </c>
      <c r="E143" s="133"/>
      <c r="F143" s="133"/>
    </row>
    <row r="144" spans="2:6" x14ac:dyDescent="0.35">
      <c r="B144" s="138"/>
      <c r="C144" s="130">
        <v>19</v>
      </c>
      <c r="D144" s="132">
        <f t="shared" si="14"/>
        <v>0</v>
      </c>
      <c r="E144" s="133"/>
      <c r="F144" s="133"/>
    </row>
    <row r="145" spans="2:6" x14ac:dyDescent="0.35">
      <c r="B145" s="138"/>
      <c r="C145" s="130">
        <v>20</v>
      </c>
      <c r="D145" s="132">
        <f t="shared" si="14"/>
        <v>0</v>
      </c>
      <c r="E145" s="133"/>
      <c r="F145" s="133"/>
    </row>
    <row r="146" spans="2:6" x14ac:dyDescent="0.35">
      <c r="B146" s="138"/>
      <c r="C146" s="130">
        <v>21</v>
      </c>
      <c r="D146" s="132">
        <f t="shared" si="14"/>
        <v>0</v>
      </c>
      <c r="E146" s="133"/>
      <c r="F146" s="133"/>
    </row>
    <row r="147" spans="2:6" x14ac:dyDescent="0.35">
      <c r="B147" s="138"/>
      <c r="C147" s="130">
        <v>22</v>
      </c>
      <c r="D147" s="132">
        <f t="shared" si="14"/>
        <v>0</v>
      </c>
      <c r="E147" s="133"/>
      <c r="F147" s="133"/>
    </row>
    <row r="148" spans="2:6" x14ac:dyDescent="0.35">
      <c r="B148" s="138"/>
      <c r="C148" s="130">
        <v>23</v>
      </c>
      <c r="D148" s="132">
        <f t="shared" si="14"/>
        <v>0</v>
      </c>
      <c r="E148" s="133"/>
      <c r="F148" s="133"/>
    </row>
    <row r="149" spans="2:6" x14ac:dyDescent="0.35">
      <c r="B149" s="138"/>
      <c r="C149" s="130">
        <v>24</v>
      </c>
      <c r="D149" s="132">
        <f t="shared" si="14"/>
        <v>0</v>
      </c>
      <c r="E149" s="133"/>
      <c r="F149" s="133"/>
    </row>
    <row r="150" spans="2:6" x14ac:dyDescent="0.35">
      <c r="B150" s="138"/>
      <c r="C150" s="130">
        <v>25</v>
      </c>
      <c r="D150" s="132">
        <f t="shared" si="14"/>
        <v>0</v>
      </c>
      <c r="E150" s="133"/>
      <c r="F150" s="133"/>
    </row>
    <row r="151" spans="2:6" x14ac:dyDescent="0.35">
      <c r="B151" s="138"/>
      <c r="C151" s="130">
        <v>26</v>
      </c>
      <c r="D151" s="132">
        <f t="shared" si="14"/>
        <v>0</v>
      </c>
      <c r="E151" s="133"/>
      <c r="F151" s="133"/>
    </row>
    <row r="152" spans="2:6" x14ac:dyDescent="0.35">
      <c r="B152" s="138"/>
      <c r="C152" s="130">
        <v>27</v>
      </c>
      <c r="D152" s="132">
        <f t="shared" si="14"/>
        <v>0</v>
      </c>
      <c r="E152" s="133"/>
      <c r="F152" s="133"/>
    </row>
    <row r="153" spans="2:6" x14ac:dyDescent="0.35">
      <c r="B153" s="138"/>
      <c r="C153" s="130">
        <v>28</v>
      </c>
      <c r="D153" s="132">
        <f t="shared" si="14"/>
        <v>0</v>
      </c>
      <c r="E153" s="133"/>
      <c r="F153" s="133"/>
    </row>
    <row r="154" spans="2:6" x14ac:dyDescent="0.35">
      <c r="B154" s="138"/>
      <c r="C154" s="130">
        <v>29</v>
      </c>
      <c r="D154" s="132">
        <f t="shared" si="14"/>
        <v>0</v>
      </c>
      <c r="E154" s="133"/>
      <c r="F154" s="133"/>
    </row>
    <row r="155" spans="2:6" x14ac:dyDescent="0.35">
      <c r="B155" s="138"/>
      <c r="C155" s="130">
        <v>30</v>
      </c>
      <c r="D155" s="132">
        <f t="shared" si="14"/>
        <v>0</v>
      </c>
      <c r="E155" s="133"/>
      <c r="F155" s="133"/>
    </row>
    <row r="156" spans="2:6" x14ac:dyDescent="0.35">
      <c r="B156" s="138"/>
      <c r="C156" s="130">
        <v>31</v>
      </c>
      <c r="D156" s="132">
        <f t="shared" si="14"/>
        <v>0</v>
      </c>
      <c r="E156" s="133"/>
      <c r="F156" s="133"/>
    </row>
    <row r="157" spans="2:6" x14ac:dyDescent="0.35">
      <c r="B157" s="138"/>
      <c r="C157" s="130">
        <v>32</v>
      </c>
      <c r="D157" s="132">
        <f t="shared" si="14"/>
        <v>0</v>
      </c>
      <c r="E157" s="133"/>
      <c r="F157" s="133"/>
    </row>
    <row r="158" spans="2:6" x14ac:dyDescent="0.35">
      <c r="B158" s="138"/>
      <c r="C158" s="130">
        <v>33</v>
      </c>
      <c r="D158" s="132">
        <f t="shared" si="14"/>
        <v>0</v>
      </c>
      <c r="E158" s="133"/>
      <c r="F158" s="133"/>
    </row>
    <row r="159" spans="2:6" x14ac:dyDescent="0.35">
      <c r="B159" s="138"/>
      <c r="C159" s="130">
        <v>34</v>
      </c>
      <c r="D159" s="132">
        <f t="shared" si="14"/>
        <v>0</v>
      </c>
      <c r="E159" s="133"/>
      <c r="F159" s="133"/>
    </row>
    <row r="160" spans="2:6" x14ac:dyDescent="0.35">
      <c r="B160" s="138"/>
      <c r="C160" s="130">
        <v>35</v>
      </c>
      <c r="D160" s="132">
        <f t="shared" si="14"/>
        <v>0</v>
      </c>
      <c r="E160" s="133"/>
      <c r="F160" s="133"/>
    </row>
    <row r="161" spans="2:6" x14ac:dyDescent="0.35">
      <c r="B161" s="138"/>
      <c r="C161" s="130">
        <v>36</v>
      </c>
      <c r="D161" s="132">
        <f t="shared" si="14"/>
        <v>0</v>
      </c>
      <c r="E161" s="133"/>
      <c r="F161" s="133"/>
    </row>
    <row r="162" spans="2:6" x14ac:dyDescent="0.35">
      <c r="B162" s="138"/>
      <c r="C162" s="130">
        <v>37</v>
      </c>
      <c r="D162" s="132">
        <f t="shared" si="14"/>
        <v>0</v>
      </c>
      <c r="E162" s="133"/>
      <c r="F162" s="133"/>
    </row>
    <row r="163" spans="2:6" x14ac:dyDescent="0.35">
      <c r="B163" s="138"/>
      <c r="C163" s="130">
        <v>38</v>
      </c>
      <c r="D163" s="132">
        <f t="shared" si="14"/>
        <v>0</v>
      </c>
      <c r="E163" s="133"/>
      <c r="F163" s="133"/>
    </row>
    <row r="164" spans="2:6" x14ac:dyDescent="0.35">
      <c r="B164" s="138"/>
      <c r="C164" s="130">
        <v>39</v>
      </c>
      <c r="D164" s="132">
        <f t="shared" si="14"/>
        <v>0</v>
      </c>
      <c r="E164" s="133"/>
      <c r="F164" s="133"/>
    </row>
    <row r="165" spans="2:6" x14ac:dyDescent="0.35">
      <c r="B165" s="138"/>
      <c r="C165" s="130">
        <v>40</v>
      </c>
      <c r="D165" s="132">
        <f t="shared" si="14"/>
        <v>0</v>
      </c>
      <c r="E165" s="133"/>
      <c r="F165" s="133"/>
    </row>
    <row r="166" spans="2:6" x14ac:dyDescent="0.35">
      <c r="B166" s="138"/>
      <c r="C166" s="130">
        <v>41</v>
      </c>
      <c r="D166" s="132">
        <f t="shared" si="14"/>
        <v>0</v>
      </c>
      <c r="E166" s="133"/>
      <c r="F166" s="133"/>
    </row>
    <row r="167" spans="2:6" x14ac:dyDescent="0.35">
      <c r="B167" s="138"/>
      <c r="C167" s="130">
        <v>42</v>
      </c>
      <c r="D167" s="132">
        <f t="shared" si="14"/>
        <v>0</v>
      </c>
      <c r="E167" s="133"/>
      <c r="F167" s="133"/>
    </row>
    <row r="168" spans="2:6" x14ac:dyDescent="0.35">
      <c r="B168" s="138"/>
      <c r="C168" s="130">
        <v>43</v>
      </c>
      <c r="D168" s="132">
        <f t="shared" si="14"/>
        <v>0</v>
      </c>
      <c r="E168" s="133"/>
      <c r="F168" s="133"/>
    </row>
    <row r="169" spans="2:6" x14ac:dyDescent="0.35">
      <c r="B169" s="138"/>
      <c r="C169" s="130">
        <v>44</v>
      </c>
      <c r="D169" s="132">
        <f t="shared" si="14"/>
        <v>0</v>
      </c>
      <c r="E169" s="133"/>
      <c r="F169" s="133"/>
    </row>
    <row r="170" spans="2:6" x14ac:dyDescent="0.35">
      <c r="B170" s="138"/>
      <c r="C170" s="130">
        <v>45</v>
      </c>
      <c r="D170" s="132">
        <f t="shared" si="14"/>
        <v>0</v>
      </c>
      <c r="E170" s="133"/>
      <c r="F170" s="133"/>
    </row>
    <row r="171" spans="2:6" x14ac:dyDescent="0.35">
      <c r="B171" s="138"/>
      <c r="C171" s="130">
        <v>46</v>
      </c>
      <c r="D171" s="132">
        <f t="shared" si="14"/>
        <v>0</v>
      </c>
      <c r="E171" s="133"/>
      <c r="F171" s="133"/>
    </row>
    <row r="172" spans="2:6" x14ac:dyDescent="0.35">
      <c r="B172" s="138"/>
      <c r="C172" s="130">
        <v>47</v>
      </c>
      <c r="D172" s="132">
        <f t="shared" si="14"/>
        <v>0</v>
      </c>
      <c r="E172" s="133"/>
      <c r="F172" s="133"/>
    </row>
    <row r="173" spans="2:6" x14ac:dyDescent="0.35">
      <c r="B173" s="138"/>
      <c r="C173" s="130">
        <v>48</v>
      </c>
      <c r="D173" s="132">
        <f t="shared" si="14"/>
        <v>0</v>
      </c>
      <c r="E173" s="133"/>
      <c r="F173" s="133"/>
    </row>
    <row r="174" spans="2:6" x14ac:dyDescent="0.35">
      <c r="B174" s="138"/>
      <c r="C174" s="130">
        <v>49</v>
      </c>
      <c r="D174" s="132">
        <f t="shared" si="14"/>
        <v>0</v>
      </c>
      <c r="E174" s="133"/>
      <c r="F174" s="133"/>
    </row>
    <row r="175" spans="2:6" x14ac:dyDescent="0.35">
      <c r="B175" s="139"/>
      <c r="C175" s="130">
        <v>50</v>
      </c>
      <c r="D175" s="132">
        <f t="shared" si="14"/>
        <v>0</v>
      </c>
      <c r="E175" s="133"/>
      <c r="F175" s="133"/>
    </row>
    <row r="176" spans="2:6" x14ac:dyDescent="0.35">
      <c r="C176" s="134"/>
    </row>
    <row r="177" spans="3:3" x14ac:dyDescent="0.35">
      <c r="C177" s="18" t="s">
        <v>136</v>
      </c>
    </row>
    <row r="178" spans="3:3" x14ac:dyDescent="0.35">
      <c r="C178" s="135">
        <v>45398</v>
      </c>
    </row>
    <row r="179" spans="3:3" x14ac:dyDescent="0.35">
      <c r="C179" s="134"/>
    </row>
    <row r="180" spans="3:3" x14ac:dyDescent="0.35">
      <c r="C180" s="134"/>
    </row>
    <row r="181" spans="3:3" x14ac:dyDescent="0.35">
      <c r="C181" s="134"/>
    </row>
    <row r="182" spans="3:3" x14ac:dyDescent="0.35">
      <c r="C182" s="134"/>
    </row>
    <row r="183" spans="3:3" x14ac:dyDescent="0.35">
      <c r="C183" s="134"/>
    </row>
    <row r="184" spans="3:3" x14ac:dyDescent="0.35">
      <c r="C184" s="134"/>
    </row>
    <row r="185" spans="3:3" x14ac:dyDescent="0.35">
      <c r="C185" s="134"/>
    </row>
    <row r="186" spans="3:3" x14ac:dyDescent="0.35">
      <c r="C186" s="134"/>
    </row>
    <row r="187" spans="3:3" x14ac:dyDescent="0.35">
      <c r="C187" s="134"/>
    </row>
    <row r="188" spans="3:3" x14ac:dyDescent="0.35">
      <c r="C188" s="134"/>
    </row>
    <row r="189" spans="3:3" x14ac:dyDescent="0.35">
      <c r="C189" s="134"/>
    </row>
    <row r="190" spans="3:3" x14ac:dyDescent="0.35">
      <c r="C190" s="134"/>
    </row>
    <row r="191" spans="3:3" x14ac:dyDescent="0.35">
      <c r="C191" s="134"/>
    </row>
    <row r="192" spans="3:3" x14ac:dyDescent="0.35">
      <c r="C192" s="134"/>
    </row>
    <row r="193" spans="3:3" x14ac:dyDescent="0.35">
      <c r="C193" s="134"/>
    </row>
    <row r="194" spans="3:3" x14ac:dyDescent="0.35">
      <c r="C194" s="134"/>
    </row>
    <row r="195" spans="3:3" x14ac:dyDescent="0.35">
      <c r="C195" s="134"/>
    </row>
    <row r="196" spans="3:3" x14ac:dyDescent="0.35">
      <c r="C196" s="134"/>
    </row>
    <row r="197" spans="3:3" x14ac:dyDescent="0.35">
      <c r="C197" s="134"/>
    </row>
    <row r="198" spans="3:3" x14ac:dyDescent="0.35">
      <c r="C198" s="134"/>
    </row>
    <row r="199" spans="3:3" x14ac:dyDescent="0.35">
      <c r="C199" s="134"/>
    </row>
    <row r="200" spans="3:3" x14ac:dyDescent="0.35">
      <c r="C200" s="134"/>
    </row>
    <row r="201" spans="3:3" x14ac:dyDescent="0.35">
      <c r="C201" s="134"/>
    </row>
    <row r="202" spans="3:3" x14ac:dyDescent="0.35">
      <c r="C202" s="134"/>
    </row>
    <row r="203" spans="3:3" x14ac:dyDescent="0.35">
      <c r="C203" s="134"/>
    </row>
    <row r="204" spans="3:3" x14ac:dyDescent="0.35">
      <c r="C204" s="134"/>
    </row>
    <row r="205" spans="3:3" x14ac:dyDescent="0.35">
      <c r="C205" s="134"/>
    </row>
    <row r="206" spans="3:3" x14ac:dyDescent="0.35">
      <c r="C206" s="134"/>
    </row>
    <row r="207" spans="3:3" x14ac:dyDescent="0.35">
      <c r="C207" s="134"/>
    </row>
    <row r="208" spans="3:3" x14ac:dyDescent="0.35">
      <c r="C208" s="134"/>
    </row>
    <row r="209" spans="3:3" x14ac:dyDescent="0.35">
      <c r="C209" s="134"/>
    </row>
    <row r="210" spans="3:3" x14ac:dyDescent="0.35">
      <c r="C210" s="134"/>
    </row>
    <row r="211" spans="3:3" x14ac:dyDescent="0.35">
      <c r="C211" s="134"/>
    </row>
    <row r="212" spans="3:3" x14ac:dyDescent="0.35">
      <c r="C212" s="134"/>
    </row>
    <row r="213" spans="3:3" x14ac:dyDescent="0.35">
      <c r="C213" s="134"/>
    </row>
    <row r="214" spans="3:3" x14ac:dyDescent="0.35">
      <c r="C214" s="134"/>
    </row>
    <row r="215" spans="3:3" x14ac:dyDescent="0.35">
      <c r="C215" s="134"/>
    </row>
    <row r="216" spans="3:3" x14ac:dyDescent="0.35">
      <c r="C216" s="134"/>
    </row>
    <row r="217" spans="3:3" x14ac:dyDescent="0.35">
      <c r="C217" s="134"/>
    </row>
    <row r="218" spans="3:3" x14ac:dyDescent="0.35">
      <c r="C218" s="134"/>
    </row>
    <row r="219" spans="3:3" x14ac:dyDescent="0.35">
      <c r="C219" s="134"/>
    </row>
    <row r="220" spans="3:3" x14ac:dyDescent="0.35">
      <c r="C220" s="134"/>
    </row>
    <row r="221" spans="3:3" x14ac:dyDescent="0.35">
      <c r="C221" s="134"/>
    </row>
    <row r="222" spans="3:3" x14ac:dyDescent="0.35">
      <c r="C222" s="134"/>
    </row>
    <row r="223" spans="3:3" x14ac:dyDescent="0.35">
      <c r="C223" s="134"/>
    </row>
    <row r="224" spans="3:3" x14ac:dyDescent="0.35">
      <c r="C224" s="134"/>
    </row>
    <row r="225" spans="3:3" x14ac:dyDescent="0.35">
      <c r="C225" s="134"/>
    </row>
    <row r="226" spans="3:3" x14ac:dyDescent="0.35">
      <c r="C226" s="134"/>
    </row>
    <row r="227" spans="3:3" x14ac:dyDescent="0.35">
      <c r="C227" s="134"/>
    </row>
    <row r="228" spans="3:3" x14ac:dyDescent="0.35">
      <c r="C228" s="134"/>
    </row>
    <row r="229" spans="3:3" x14ac:dyDescent="0.35">
      <c r="C229" s="134"/>
    </row>
    <row r="230" spans="3:3" x14ac:dyDescent="0.35">
      <c r="C230" s="134"/>
    </row>
    <row r="231" spans="3:3" x14ac:dyDescent="0.35">
      <c r="C231" s="134"/>
    </row>
    <row r="232" spans="3:3" x14ac:dyDescent="0.35">
      <c r="C232" s="134"/>
    </row>
    <row r="233" spans="3:3" x14ac:dyDescent="0.35">
      <c r="C233" s="134"/>
    </row>
    <row r="234" spans="3:3" x14ac:dyDescent="0.35">
      <c r="C234" s="134"/>
    </row>
    <row r="235" spans="3:3" x14ac:dyDescent="0.35">
      <c r="C235" s="134"/>
    </row>
    <row r="236" spans="3:3" x14ac:dyDescent="0.35">
      <c r="C236" s="134"/>
    </row>
    <row r="237" spans="3:3" x14ac:dyDescent="0.35">
      <c r="C237" s="134"/>
    </row>
    <row r="238" spans="3:3" x14ac:dyDescent="0.35">
      <c r="C238" s="134"/>
    </row>
    <row r="239" spans="3:3" x14ac:dyDescent="0.35">
      <c r="C239" s="134"/>
    </row>
    <row r="240" spans="3:3" x14ac:dyDescent="0.35">
      <c r="C240" s="134"/>
    </row>
    <row r="241" spans="3:3" x14ac:dyDescent="0.35">
      <c r="C241" s="134"/>
    </row>
    <row r="242" spans="3:3" x14ac:dyDescent="0.35">
      <c r="C242" s="134"/>
    </row>
    <row r="243" spans="3:3" x14ac:dyDescent="0.35">
      <c r="C243" s="134"/>
    </row>
    <row r="244" spans="3:3" x14ac:dyDescent="0.35">
      <c r="C244" s="134"/>
    </row>
    <row r="245" spans="3:3" x14ac:dyDescent="0.35">
      <c r="C245" s="134"/>
    </row>
    <row r="246" spans="3:3" x14ac:dyDescent="0.35">
      <c r="C246" s="134"/>
    </row>
    <row r="247" spans="3:3" x14ac:dyDescent="0.35">
      <c r="C247" s="134"/>
    </row>
    <row r="248" spans="3:3" x14ac:dyDescent="0.35">
      <c r="C248" s="134"/>
    </row>
    <row r="249" spans="3:3" x14ac:dyDescent="0.35">
      <c r="C249" s="134"/>
    </row>
    <row r="250" spans="3:3" x14ac:dyDescent="0.35">
      <c r="C250" s="134"/>
    </row>
    <row r="251" spans="3:3" x14ac:dyDescent="0.35">
      <c r="C251" s="134"/>
    </row>
    <row r="252" spans="3:3" x14ac:dyDescent="0.35">
      <c r="C252" s="134"/>
    </row>
    <row r="253" spans="3:3" x14ac:dyDescent="0.35">
      <c r="C253" s="134"/>
    </row>
    <row r="254" spans="3:3" x14ac:dyDescent="0.35">
      <c r="C254" s="134"/>
    </row>
    <row r="255" spans="3:3" x14ac:dyDescent="0.35">
      <c r="C255" s="134"/>
    </row>
    <row r="256" spans="3:3" x14ac:dyDescent="0.35">
      <c r="C256" s="134"/>
    </row>
    <row r="257" spans="3:3" x14ac:dyDescent="0.35">
      <c r="C257" s="134"/>
    </row>
    <row r="258" spans="3:3" x14ac:dyDescent="0.35">
      <c r="C258" s="134"/>
    </row>
    <row r="259" spans="3:3" x14ac:dyDescent="0.35">
      <c r="C259" s="134"/>
    </row>
    <row r="260" spans="3:3" x14ac:dyDescent="0.35">
      <c r="C260" s="134"/>
    </row>
    <row r="261" spans="3:3" x14ac:dyDescent="0.35">
      <c r="C261" s="134"/>
    </row>
    <row r="262" spans="3:3" x14ac:dyDescent="0.35">
      <c r="C262" s="134"/>
    </row>
    <row r="263" spans="3:3" x14ac:dyDescent="0.35">
      <c r="C263" s="134"/>
    </row>
    <row r="264" spans="3:3" x14ac:dyDescent="0.35">
      <c r="C264" s="134"/>
    </row>
    <row r="265" spans="3:3" x14ac:dyDescent="0.35">
      <c r="C265" s="134"/>
    </row>
    <row r="266" spans="3:3" x14ac:dyDescent="0.35">
      <c r="C266" s="134"/>
    </row>
    <row r="267" spans="3:3" x14ac:dyDescent="0.35">
      <c r="C267" s="134"/>
    </row>
    <row r="268" spans="3:3" x14ac:dyDescent="0.35">
      <c r="C268" s="134"/>
    </row>
    <row r="269" spans="3:3" x14ac:dyDescent="0.35">
      <c r="C269" s="134"/>
    </row>
    <row r="270" spans="3:3" x14ac:dyDescent="0.35">
      <c r="C270" s="134"/>
    </row>
    <row r="271" spans="3:3" x14ac:dyDescent="0.35">
      <c r="C271" s="134"/>
    </row>
  </sheetData>
  <sheetProtection sheet="1" insertColumns="0" insertRows="0" insertHyperlinks="0" deleteColumns="0" deleteRows="0" sort="0" autoFilter="0" pivotTables="0"/>
  <mergeCells count="52">
    <mergeCell ref="B1:L1"/>
    <mergeCell ref="B2:M2"/>
    <mergeCell ref="B3:C3"/>
    <mergeCell ref="D3:M3"/>
    <mergeCell ref="B4:C4"/>
    <mergeCell ref="D4:M4"/>
    <mergeCell ref="C12:M12"/>
    <mergeCell ref="B5:C5"/>
    <mergeCell ref="D5:M5"/>
    <mergeCell ref="B6:C6"/>
    <mergeCell ref="D6:M6"/>
    <mergeCell ref="B7:C7"/>
    <mergeCell ref="D7:M7"/>
    <mergeCell ref="B8:C8"/>
    <mergeCell ref="D8:M8"/>
    <mergeCell ref="B9:M9"/>
    <mergeCell ref="B10:M10"/>
    <mergeCell ref="B11:M11"/>
    <mergeCell ref="C51:M51"/>
    <mergeCell ref="F15:L17"/>
    <mergeCell ref="F22:F27"/>
    <mergeCell ref="G22:M27"/>
    <mergeCell ref="C28:D28"/>
    <mergeCell ref="C29:M29"/>
    <mergeCell ref="F32:F38"/>
    <mergeCell ref="G32:M38"/>
    <mergeCell ref="C36:D36"/>
    <mergeCell ref="C38:D38"/>
    <mergeCell ref="C40:M40"/>
    <mergeCell ref="F42:F48"/>
    <mergeCell ref="G42:M48"/>
    <mergeCell ref="C45:D45"/>
    <mergeCell ref="B50:M50"/>
    <mergeCell ref="C83:M83"/>
    <mergeCell ref="C64:D64"/>
    <mergeCell ref="C65:D65"/>
    <mergeCell ref="B67:B68"/>
    <mergeCell ref="C67:M68"/>
    <mergeCell ref="C70:M70"/>
    <mergeCell ref="C76:D76"/>
    <mergeCell ref="C77:D77"/>
    <mergeCell ref="C78:M78"/>
    <mergeCell ref="B79:B80"/>
    <mergeCell ref="C79:M80"/>
    <mergeCell ref="B82:M82"/>
    <mergeCell ref="B124:B175"/>
    <mergeCell ref="B92:M92"/>
    <mergeCell ref="F94:G94"/>
    <mergeCell ref="H94:I94"/>
    <mergeCell ref="C117:M117"/>
    <mergeCell ref="B118:B122"/>
    <mergeCell ref="C118:M122"/>
  </mergeCells>
  <phoneticPr fontId="56" type="noConversion"/>
  <pageMargins left="0.25" right="0.25" top="0.75" bottom="0.75" header="0.3" footer="0.3"/>
  <pageSetup paperSize="3" scale="58" orientation="portrait" r:id="rId1"/>
  <headerFooter>
    <oddFooter>&amp;LGCDOCS # 93605195_x000D_
GCDOCS # 95011808</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58A6E2A-0CAF-434E-B92F-4307B892EE30}">
          <x14:formula1>
            <xm:f>'Community list'!$B$2:$B$42</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C13"/>
  <sheetViews>
    <sheetView workbookViewId="0">
      <selection activeCell="B2" sqref="B2"/>
    </sheetView>
  </sheetViews>
  <sheetFormatPr baseColWidth="10" defaultColWidth="11.54296875" defaultRowHeight="15.5" x14ac:dyDescent="0.35"/>
  <cols>
    <col min="1" max="1" width="11.54296875" style="12"/>
    <col min="2" max="3" width="54.81640625" style="26" customWidth="1"/>
    <col min="4" max="16384" width="11.54296875" style="12"/>
  </cols>
  <sheetData>
    <row r="1" spans="1:3" ht="18.5" x14ac:dyDescent="0.35">
      <c r="B1" s="13" t="s">
        <v>36</v>
      </c>
      <c r="C1" s="13" t="s">
        <v>126</v>
      </c>
    </row>
    <row r="2" spans="1:3" ht="112.75" customHeight="1" x14ac:dyDescent="0.35">
      <c r="A2" s="32" t="s">
        <v>18</v>
      </c>
      <c r="B2" s="33" t="s">
        <v>133</v>
      </c>
      <c r="C2" s="25" t="s">
        <v>198</v>
      </c>
    </row>
    <row r="3" spans="1:3" ht="79.25" customHeight="1" x14ac:dyDescent="0.35">
      <c r="A3" s="32" t="s">
        <v>20</v>
      </c>
      <c r="B3" s="33" t="s">
        <v>127</v>
      </c>
      <c r="C3" s="25" t="s">
        <v>201</v>
      </c>
    </row>
    <row r="4" spans="1:3" ht="275.39999999999998" customHeight="1" x14ac:dyDescent="0.35">
      <c r="A4" s="32" t="s">
        <v>21</v>
      </c>
      <c r="B4" s="33" t="s">
        <v>128</v>
      </c>
      <c r="C4" s="25" t="s">
        <v>192</v>
      </c>
    </row>
    <row r="5" spans="1:3" ht="89.4" customHeight="1" x14ac:dyDescent="0.35">
      <c r="A5" s="32" t="s">
        <v>23</v>
      </c>
      <c r="B5" s="33" t="s">
        <v>224</v>
      </c>
      <c r="C5" s="25" t="s">
        <v>225</v>
      </c>
    </row>
    <row r="6" spans="1:3" ht="184.75" customHeight="1" x14ac:dyDescent="0.35">
      <c r="A6" s="32" t="s">
        <v>33</v>
      </c>
      <c r="B6" s="33" t="s">
        <v>129</v>
      </c>
      <c r="C6" s="25" t="s">
        <v>190</v>
      </c>
    </row>
    <row r="7" spans="1:3" ht="257.39999999999998" customHeight="1" x14ac:dyDescent="0.35">
      <c r="A7" s="32" t="s">
        <v>35</v>
      </c>
      <c r="B7" s="33" t="s">
        <v>200</v>
      </c>
      <c r="C7" s="25" t="s">
        <v>191</v>
      </c>
    </row>
    <row r="8" spans="1:3" ht="80.400000000000006" customHeight="1" x14ac:dyDescent="0.35">
      <c r="A8" s="32" t="s">
        <v>25</v>
      </c>
      <c r="B8" s="33" t="s">
        <v>134</v>
      </c>
      <c r="C8" s="25" t="s">
        <v>135</v>
      </c>
    </row>
    <row r="9" spans="1:3" ht="192.65" customHeight="1" x14ac:dyDescent="0.35">
      <c r="A9" s="32" t="s">
        <v>26</v>
      </c>
      <c r="B9" s="33" t="s">
        <v>130</v>
      </c>
      <c r="C9" s="25" t="s">
        <v>193</v>
      </c>
    </row>
    <row r="10" spans="1:3" ht="97.25" customHeight="1" x14ac:dyDescent="0.35">
      <c r="A10" s="32" t="s">
        <v>32</v>
      </c>
      <c r="B10" s="33" t="s">
        <v>131</v>
      </c>
      <c r="C10" s="25" t="s">
        <v>132</v>
      </c>
    </row>
    <row r="11" spans="1:3" ht="275.5" x14ac:dyDescent="0.35">
      <c r="A11" s="32"/>
      <c r="B11" s="35" t="s">
        <v>202</v>
      </c>
      <c r="C11" s="36" t="s">
        <v>226</v>
      </c>
    </row>
    <row r="12" spans="1:3" x14ac:dyDescent="0.35">
      <c r="A12" s="18" t="s">
        <v>136</v>
      </c>
      <c r="B12" s="18"/>
    </row>
    <row r="13" spans="1:3" x14ac:dyDescent="0.35">
      <c r="A13" s="19">
        <v>45393</v>
      </c>
      <c r="B13" s="19"/>
    </row>
  </sheetData>
  <sheetProtection sheet="1" formatCells="0" formatColumns="0" formatRows="0" insertColumns="0" insertRows="0" insertHyperlinks="0" deleteColumns="0" deleteRows="0" sort="0" autoFilter="0" pivotTables="0"/>
  <pageMargins left="0.25" right="0.25" top="0.75" bottom="0.75" header="0.3" footer="0.3"/>
  <pageSetup paperSize="3" scale="70" orientation="portrait" r:id="rId1"/>
  <headerFooter>
    <oddFooter>&amp;LGCDOCS # 93605195_x000D_
GCDOCS # 95011808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2"/>
  <sheetViews>
    <sheetView workbookViewId="0"/>
  </sheetViews>
  <sheetFormatPr baseColWidth="10" defaultColWidth="8.81640625" defaultRowHeight="21" x14ac:dyDescent="0.5"/>
  <cols>
    <col min="1" max="1" width="21" style="24" bestFit="1" customWidth="1"/>
    <col min="2" max="2" width="99.36328125" style="20" customWidth="1"/>
    <col min="3" max="16384" width="8.81640625" style="20"/>
  </cols>
  <sheetData>
    <row r="1" spans="1:2" s="22" customFormat="1" x14ac:dyDescent="0.45">
      <c r="A1" s="27" t="s">
        <v>46</v>
      </c>
      <c r="B1" s="28" t="s">
        <v>47</v>
      </c>
    </row>
    <row r="2" spans="1:2" x14ac:dyDescent="0.35">
      <c r="A2" s="23" t="s">
        <v>48</v>
      </c>
      <c r="B2" s="21" t="s">
        <v>49</v>
      </c>
    </row>
    <row r="3" spans="1:2" x14ac:dyDescent="0.35">
      <c r="A3" s="23" t="s">
        <v>50</v>
      </c>
      <c r="B3" s="21" t="s">
        <v>51</v>
      </c>
    </row>
    <row r="4" spans="1:2" x14ac:dyDescent="0.35">
      <c r="A4" s="23">
        <v>52</v>
      </c>
      <c r="B4" s="21" t="s">
        <v>52</v>
      </c>
    </row>
    <row r="5" spans="1:2" x14ac:dyDescent="0.35">
      <c r="A5" s="23" t="s">
        <v>53</v>
      </c>
      <c r="B5" s="21" t="s">
        <v>54</v>
      </c>
    </row>
    <row r="6" spans="1:2" x14ac:dyDescent="0.35">
      <c r="A6" s="23" t="s">
        <v>55</v>
      </c>
      <c r="B6" s="21" t="s">
        <v>56</v>
      </c>
    </row>
    <row r="7" spans="1:2" x14ac:dyDescent="0.35">
      <c r="A7" s="23" t="s">
        <v>57</v>
      </c>
      <c r="B7" s="21" t="s">
        <v>58</v>
      </c>
    </row>
    <row r="8" spans="1:2" x14ac:dyDescent="0.35">
      <c r="A8" s="23" t="s">
        <v>59</v>
      </c>
      <c r="B8" s="21" t="s">
        <v>60</v>
      </c>
    </row>
    <row r="9" spans="1:2" x14ac:dyDescent="0.35">
      <c r="A9" s="23" t="s">
        <v>61</v>
      </c>
      <c r="B9" s="21" t="s">
        <v>62</v>
      </c>
    </row>
    <row r="10" spans="1:2" x14ac:dyDescent="0.35">
      <c r="A10" s="23" t="s">
        <v>63</v>
      </c>
      <c r="B10" s="21" t="s">
        <v>64</v>
      </c>
    </row>
    <row r="11" spans="1:2" x14ac:dyDescent="0.35">
      <c r="A11" s="23" t="s">
        <v>65</v>
      </c>
      <c r="B11" s="21" t="s">
        <v>66</v>
      </c>
    </row>
    <row r="12" spans="1:2" x14ac:dyDescent="0.35">
      <c r="A12" s="23" t="s">
        <v>67</v>
      </c>
      <c r="B12" s="21" t="s">
        <v>68</v>
      </c>
    </row>
    <row r="13" spans="1:2" x14ac:dyDescent="0.35">
      <c r="A13" s="23" t="s">
        <v>69</v>
      </c>
      <c r="B13" s="21" t="s">
        <v>70</v>
      </c>
    </row>
    <row r="14" spans="1:2" x14ac:dyDescent="0.35">
      <c r="A14" s="23" t="s">
        <v>71</v>
      </c>
      <c r="B14" s="21" t="s">
        <v>72</v>
      </c>
    </row>
    <row r="15" spans="1:2" x14ac:dyDescent="0.35">
      <c r="A15" s="23" t="s">
        <v>73</v>
      </c>
      <c r="B15" s="21" t="s">
        <v>74</v>
      </c>
    </row>
    <row r="16" spans="1:2" x14ac:dyDescent="0.35">
      <c r="A16" s="23" t="s">
        <v>75</v>
      </c>
      <c r="B16" s="21" t="s">
        <v>76</v>
      </c>
    </row>
    <row r="17" spans="1:2" x14ac:dyDescent="0.35">
      <c r="A17" s="23" t="s">
        <v>77</v>
      </c>
      <c r="B17" s="21" t="s">
        <v>78</v>
      </c>
    </row>
    <row r="18" spans="1:2" x14ac:dyDescent="0.35">
      <c r="A18" s="23" t="s">
        <v>79</v>
      </c>
      <c r="B18" s="21" t="s">
        <v>80</v>
      </c>
    </row>
    <row r="19" spans="1:2" x14ac:dyDescent="0.35">
      <c r="A19" s="23" t="s">
        <v>81</v>
      </c>
      <c r="B19" s="21" t="s">
        <v>82</v>
      </c>
    </row>
    <row r="20" spans="1:2" x14ac:dyDescent="0.35">
      <c r="A20" s="23" t="s">
        <v>83</v>
      </c>
      <c r="B20" s="21" t="s">
        <v>84</v>
      </c>
    </row>
    <row r="21" spans="1:2" x14ac:dyDescent="0.35">
      <c r="A21" s="23" t="s">
        <v>85</v>
      </c>
      <c r="B21" s="21" t="s">
        <v>86</v>
      </c>
    </row>
    <row r="22" spans="1:2" x14ac:dyDescent="0.35">
      <c r="A22" s="23" t="s">
        <v>87</v>
      </c>
      <c r="B22" s="21" t="s">
        <v>88</v>
      </c>
    </row>
    <row r="23" spans="1:2" x14ac:dyDescent="0.35">
      <c r="A23" s="23" t="s">
        <v>89</v>
      </c>
      <c r="B23" s="21" t="s">
        <v>90</v>
      </c>
    </row>
    <row r="24" spans="1:2" x14ac:dyDescent="0.35">
      <c r="A24" s="23" t="s">
        <v>91</v>
      </c>
      <c r="B24" s="21" t="s">
        <v>92</v>
      </c>
    </row>
    <row r="25" spans="1:2" x14ac:dyDescent="0.35">
      <c r="A25" s="23">
        <v>74</v>
      </c>
      <c r="B25" s="21" t="s">
        <v>93</v>
      </c>
    </row>
    <row r="26" spans="1:2" x14ac:dyDescent="0.35">
      <c r="A26" s="23" t="s">
        <v>94</v>
      </c>
      <c r="B26" s="21" t="s">
        <v>95</v>
      </c>
    </row>
    <row r="27" spans="1:2" x14ac:dyDescent="0.35">
      <c r="A27" s="23" t="s">
        <v>96</v>
      </c>
      <c r="B27" s="21" t="s">
        <v>97</v>
      </c>
    </row>
    <row r="28" spans="1:2" x14ac:dyDescent="0.35">
      <c r="A28" s="23" t="s">
        <v>98</v>
      </c>
      <c r="B28" s="21" t="s">
        <v>99</v>
      </c>
    </row>
    <row r="29" spans="1:2" x14ac:dyDescent="0.35">
      <c r="A29" s="23" t="s">
        <v>100</v>
      </c>
      <c r="B29" s="21" t="s">
        <v>101</v>
      </c>
    </row>
    <row r="30" spans="1:2" x14ac:dyDescent="0.35">
      <c r="A30" s="23" t="s">
        <v>102</v>
      </c>
      <c r="B30" s="21" t="s">
        <v>103</v>
      </c>
    </row>
    <row r="31" spans="1:2" x14ac:dyDescent="0.35">
      <c r="A31" s="23" t="s">
        <v>104</v>
      </c>
      <c r="B31" s="21" t="s">
        <v>105</v>
      </c>
    </row>
    <row r="32" spans="1:2" x14ac:dyDescent="0.35">
      <c r="A32" s="23" t="s">
        <v>106</v>
      </c>
      <c r="B32" s="21" t="s">
        <v>107</v>
      </c>
    </row>
    <row r="33" spans="1:2" x14ac:dyDescent="0.35">
      <c r="A33" s="23" t="s">
        <v>108</v>
      </c>
      <c r="B33" s="21" t="s">
        <v>109</v>
      </c>
    </row>
    <row r="34" spans="1:2" x14ac:dyDescent="0.35">
      <c r="A34" s="23" t="s">
        <v>110</v>
      </c>
      <c r="B34" s="21" t="s">
        <v>111</v>
      </c>
    </row>
    <row r="35" spans="1:2" x14ac:dyDescent="0.35">
      <c r="A35" s="23" t="s">
        <v>112</v>
      </c>
      <c r="B35" s="21" t="s">
        <v>113</v>
      </c>
    </row>
    <row r="36" spans="1:2" x14ac:dyDescent="0.35">
      <c r="A36" s="23" t="s">
        <v>114</v>
      </c>
      <c r="B36" s="21" t="s">
        <v>115</v>
      </c>
    </row>
    <row r="37" spans="1:2" x14ac:dyDescent="0.35">
      <c r="A37" s="23" t="s">
        <v>116</v>
      </c>
      <c r="B37" s="21" t="s">
        <v>117</v>
      </c>
    </row>
    <row r="38" spans="1:2" x14ac:dyDescent="0.35">
      <c r="A38" s="23" t="s">
        <v>118</v>
      </c>
      <c r="B38" s="21" t="s">
        <v>119</v>
      </c>
    </row>
    <row r="39" spans="1:2" x14ac:dyDescent="0.35">
      <c r="A39" s="23" t="s">
        <v>120</v>
      </c>
      <c r="B39" s="21" t="s">
        <v>121</v>
      </c>
    </row>
    <row r="40" spans="1:2" x14ac:dyDescent="0.35">
      <c r="A40" s="23" t="s">
        <v>122</v>
      </c>
      <c r="B40" s="21" t="s">
        <v>123</v>
      </c>
    </row>
    <row r="41" spans="1:2" x14ac:dyDescent="0.35">
      <c r="A41" s="23" t="s">
        <v>124</v>
      </c>
      <c r="B41" s="21" t="s">
        <v>125</v>
      </c>
    </row>
    <row r="42" spans="1:2" x14ac:dyDescent="0.5">
      <c r="B42" s="21" t="s">
        <v>203</v>
      </c>
    </row>
  </sheetData>
  <sheetProtection sheet="1" formatCells="0" formatColumns="0" formatRows="0" insertColumns="0" insertRows="0" insertHyperlinks="0" deleteColumns="0" deleteRows="0" sort="0" autoFilter="0" pivotTables="0"/>
  <pageMargins left="0.70078740157480301" right="0.70078740157480301" top="0.75196850393700798" bottom="0.75196850393700798" header="0.315" footer="0.315"/>
  <pageSetup fitToHeight="0" orientation="portrait" r:id="rId1"/>
  <headerFooter>
    <oddFooter>&amp;LGCDOCS # 95011808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Viability analysis tool 2024-27</vt:lpstr>
      <vt:lpstr>Glossary of comments</vt:lpstr>
      <vt:lpstr>Community list</vt:lpstr>
    </vt:vector>
  </TitlesOfParts>
  <Company>RCAANC-CIRNAC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DANSEREAU ANDRE</dc:creator>
  <cp:lastModifiedBy>Dansereau, André</cp:lastModifiedBy>
  <dcterms:created xsi:type="dcterms:W3CDTF">2019-07-12T11:39:46Z</dcterms:created>
  <dcterms:modified xsi:type="dcterms:W3CDTF">2024-04-23T18:24:25Z</dcterms:modified>
</cp:coreProperties>
</file>